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pw\onp\html\fisica_presupuesto\2016\"/>
    </mc:Choice>
  </mc:AlternateContent>
  <bookViews>
    <workbookView xWindow="360" yWindow="270" windowWidth="14940" windowHeight="9150"/>
  </bookViews>
  <sheets>
    <sheet name="Hoja1 " sheetId="1" r:id="rId1"/>
  </sheets>
  <externalReferences>
    <externalReference r:id="rId2"/>
  </externalReferences>
  <definedNames>
    <definedName name="_xlnm._FilterDatabase" localSheetId="0" hidden="1">'Hoja1 '!$A$5:$T$2693</definedName>
    <definedName name="_xlnm.Print_Area" localSheetId="0">'Hoja1 '!$C$1:$T$2693</definedName>
    <definedName name="_xlnm.Print_Titles" localSheetId="0">'Hoja1 '!$1:$5</definedName>
  </definedNames>
  <calcPr calcId="152511"/>
</workbook>
</file>

<file path=xl/calcChain.xml><?xml version="1.0" encoding="utf-8"?>
<calcChain xmlns="http://schemas.openxmlformats.org/spreadsheetml/2006/main">
  <c r="H205" i="1" l="1"/>
  <c r="H1950" i="1" l="1"/>
  <c r="G1950" i="1"/>
  <c r="H1939" i="1"/>
  <c r="G1939" i="1"/>
  <c r="H1929" i="1"/>
  <c r="G1929" i="1"/>
  <c r="H1918" i="1"/>
  <c r="G1918" i="1"/>
  <c r="H1911" i="1"/>
  <c r="G1911" i="1"/>
  <c r="H1904" i="1"/>
  <c r="G1904" i="1"/>
  <c r="S1899" i="1"/>
  <c r="H1895" i="1"/>
  <c r="G1895" i="1"/>
  <c r="H1891" i="1"/>
  <c r="G1891" i="1"/>
  <c r="H1884" i="1"/>
  <c r="G1884" i="1"/>
  <c r="H1880" i="1"/>
  <c r="G1880" i="1"/>
  <c r="H1868" i="1"/>
  <c r="G1868" i="1"/>
  <c r="H1859" i="1"/>
  <c r="G1859" i="1"/>
  <c r="H1851" i="1"/>
  <c r="G1851" i="1"/>
  <c r="H1832" i="1"/>
  <c r="G1832" i="1"/>
  <c r="H1822" i="1"/>
  <c r="G1822" i="1"/>
  <c r="I1780" i="1"/>
  <c r="F1780" i="1"/>
  <c r="E1780" i="1"/>
  <c r="H1772" i="1"/>
  <c r="G1772" i="1"/>
  <c r="H1748" i="1"/>
  <c r="G1748" i="1"/>
  <c r="H1725" i="1"/>
  <c r="G1725" i="1"/>
  <c r="H1711" i="1"/>
  <c r="G1711" i="1"/>
  <c r="H1706" i="1"/>
  <c r="G1706" i="1"/>
  <c r="H1699" i="1"/>
  <c r="G1699" i="1"/>
  <c r="H1674" i="1"/>
  <c r="G1674" i="1"/>
  <c r="H1667" i="1"/>
  <c r="G1667" i="1"/>
  <c r="H1665" i="1"/>
  <c r="G1665" i="1"/>
  <c r="H1644" i="1"/>
  <c r="G1644" i="1"/>
  <c r="H1632" i="1"/>
  <c r="G1632" i="1"/>
  <c r="H1631" i="1"/>
  <c r="G1631" i="1"/>
  <c r="H1630" i="1"/>
  <c r="G1630" i="1"/>
  <c r="H1627" i="1"/>
  <c r="G1627" i="1"/>
  <c r="H1606" i="1"/>
  <c r="G1606" i="1"/>
  <c r="H1598" i="1"/>
  <c r="G1598" i="1"/>
  <c r="G1783" i="1"/>
  <c r="H1783" i="1"/>
  <c r="G1787" i="1"/>
  <c r="H1787" i="1"/>
  <c r="G1793" i="1"/>
  <c r="H1793" i="1"/>
  <c r="G1800" i="1"/>
  <c r="H1800" i="1"/>
  <c r="G1813" i="1"/>
  <c r="H1813" i="1"/>
  <c r="G1819" i="1"/>
  <c r="H1819" i="1"/>
  <c r="G1780" i="1" l="1"/>
  <c r="J1780" i="1"/>
  <c r="H1780" i="1"/>
  <c r="F2573" i="1"/>
  <c r="E2573" i="1"/>
  <c r="F1595" i="1"/>
  <c r="E1595" i="1"/>
  <c r="F1509" i="1"/>
  <c r="E1509" i="1"/>
  <c r="F1416" i="1"/>
  <c r="E1416" i="1"/>
  <c r="E483" i="1"/>
  <c r="H483" i="1" s="1"/>
  <c r="E202" i="1"/>
  <c r="H202" i="1" s="1"/>
  <c r="H2693" i="1"/>
  <c r="H2688" i="1"/>
  <c r="H2682" i="1"/>
  <c r="H2676" i="1"/>
  <c r="H2664" i="1"/>
  <c r="H2655" i="1"/>
  <c r="H2649" i="1"/>
  <c r="H2644" i="1"/>
  <c r="H2622" i="1"/>
  <c r="H2616" i="1"/>
  <c r="H2610" i="1"/>
  <c r="H2609" i="1"/>
  <c r="H2604" i="1"/>
  <c r="H2589" i="1"/>
  <c r="H2576" i="1"/>
  <c r="H2566" i="1"/>
  <c r="H2558" i="1"/>
  <c r="H2550" i="1"/>
  <c r="H2539" i="1"/>
  <c r="H2533" i="1"/>
  <c r="H2528" i="1"/>
  <c r="H2511" i="1"/>
  <c r="H2507" i="1"/>
  <c r="H2504" i="1"/>
  <c r="H2493" i="1"/>
  <c r="H2490" i="1"/>
  <c r="H2483" i="1"/>
  <c r="H2473" i="1"/>
  <c r="H2456" i="1"/>
  <c r="H2449" i="1"/>
  <c r="H2436" i="1"/>
  <c r="H2429" i="1"/>
  <c r="H2426" i="1"/>
  <c r="H2422" i="1"/>
  <c r="H2418" i="1"/>
  <c r="H2413" i="1"/>
  <c r="H2408" i="1"/>
  <c r="H2402" i="1"/>
  <c r="H2397" i="1"/>
  <c r="H2389" i="1"/>
  <c r="H2383" i="1"/>
  <c r="H2377" i="1"/>
  <c r="H2371" i="1"/>
  <c r="H2348" i="1"/>
  <c r="H2341" i="1"/>
  <c r="H2329" i="1"/>
  <c r="H2316" i="1"/>
  <c r="H2305" i="1"/>
  <c r="H2290" i="1"/>
  <c r="H2284" i="1"/>
  <c r="H2271" i="1"/>
  <c r="H2264" i="1"/>
  <c r="H2255" i="1"/>
  <c r="H2249" i="1"/>
  <c r="H2227" i="1"/>
  <c r="H2222" i="1"/>
  <c r="H2218" i="1"/>
  <c r="H2215" i="1"/>
  <c r="H2195" i="1"/>
  <c r="H2189" i="1"/>
  <c r="H2180" i="1"/>
  <c r="H2174" i="1"/>
  <c r="H2164" i="1"/>
  <c r="H2152" i="1"/>
  <c r="H2134" i="1"/>
  <c r="H2106" i="1"/>
  <c r="H2096" i="1"/>
  <c r="H2083" i="1"/>
  <c r="H2078" i="1"/>
  <c r="H2064" i="1"/>
  <c r="H2056" i="1"/>
  <c r="H2046" i="1"/>
  <c r="H2043" i="1"/>
  <c r="H2037" i="1"/>
  <c r="H2036" i="1"/>
  <c r="H2035" i="1"/>
  <c r="H2025" i="1"/>
  <c r="H2022" i="1"/>
  <c r="H2020" i="1"/>
  <c r="H2017" i="1"/>
  <c r="H2014" i="1"/>
  <c r="H2008" i="1"/>
  <c r="H2004" i="1"/>
  <c r="H1999" i="1"/>
  <c r="H1990" i="1"/>
  <c r="H1988" i="1"/>
  <c r="H1985" i="1"/>
  <c r="H1982" i="1"/>
  <c r="H1979" i="1"/>
  <c r="H1975" i="1"/>
  <c r="H1966" i="1"/>
  <c r="H1964" i="1"/>
  <c r="H1961" i="1"/>
  <c r="H1959" i="1"/>
  <c r="H1953" i="1"/>
  <c r="H1587" i="1"/>
  <c r="H1584" i="1"/>
  <c r="H1577" i="1"/>
  <c r="H1551" i="1"/>
  <c r="H1548" i="1"/>
  <c r="H1540" i="1"/>
  <c r="H1534" i="1"/>
  <c r="H1512" i="1"/>
  <c r="H1483" i="1"/>
  <c r="H1469" i="1"/>
  <c r="H1462" i="1"/>
  <c r="H1458" i="1"/>
  <c r="H1457" i="1"/>
  <c r="H1453" i="1"/>
  <c r="H1451" i="1"/>
  <c r="H1447" i="1"/>
  <c r="H1444" i="1"/>
  <c r="H1439" i="1"/>
  <c r="H1436" i="1"/>
  <c r="H1429" i="1"/>
  <c r="H1424" i="1"/>
  <c r="H1421" i="1"/>
  <c r="H1419" i="1"/>
  <c r="H1406" i="1"/>
  <c r="H1400" i="1"/>
  <c r="H1363" i="1"/>
  <c r="H1359" i="1"/>
  <c r="H1357" i="1"/>
  <c r="H1354" i="1"/>
  <c r="H1351" i="1"/>
  <c r="H1348" i="1"/>
  <c r="H1345" i="1"/>
  <c r="H1341" i="1"/>
  <c r="H1338" i="1"/>
  <c r="H1335" i="1"/>
  <c r="H1331" i="1"/>
  <c r="H1329" i="1"/>
  <c r="H1327" i="1"/>
  <c r="H1325" i="1"/>
  <c r="H1323" i="1"/>
  <c r="H1321" i="1"/>
  <c r="H1319" i="1"/>
  <c r="H1317" i="1"/>
  <c r="H1315" i="1"/>
  <c r="H1313" i="1"/>
  <c r="H1311" i="1"/>
  <c r="H1309" i="1"/>
  <c r="H1307" i="1"/>
  <c r="H1305" i="1"/>
  <c r="H1303" i="1"/>
  <c r="H1301" i="1"/>
  <c r="H1299" i="1"/>
  <c r="H1297" i="1"/>
  <c r="H1295" i="1"/>
  <c r="H1293" i="1"/>
  <c r="H1291" i="1"/>
  <c r="H1289" i="1"/>
  <c r="H1287" i="1"/>
  <c r="H1285" i="1"/>
  <c r="H1283" i="1"/>
  <c r="H1281" i="1"/>
  <c r="H1279" i="1"/>
  <c r="H1277" i="1"/>
  <c r="H1275" i="1"/>
  <c r="H1270" i="1"/>
  <c r="H1266" i="1"/>
  <c r="H1261" i="1"/>
  <c r="H1260" i="1"/>
  <c r="H1245" i="1"/>
  <c r="H1242" i="1"/>
  <c r="H1237" i="1"/>
  <c r="H1230" i="1"/>
  <c r="H1224" i="1"/>
  <c r="H1221" i="1"/>
  <c r="H1193" i="1"/>
  <c r="H1192" i="1"/>
  <c r="H1183" i="1"/>
  <c r="H1177" i="1"/>
  <c r="H1176" i="1"/>
  <c r="H1172" i="1"/>
  <c r="H1153" i="1"/>
  <c r="H1147" i="1"/>
  <c r="H1135" i="1"/>
  <c r="H1129" i="1"/>
  <c r="H1116" i="1"/>
  <c r="H1102" i="1"/>
  <c r="H1095" i="1"/>
  <c r="H1094" i="1"/>
  <c r="H1084" i="1"/>
  <c r="H1073" i="1"/>
  <c r="H1066" i="1"/>
  <c r="H1057" i="1"/>
  <c r="H1038" i="1"/>
  <c r="H1031" i="1"/>
  <c r="H1024" i="1"/>
  <c r="H1001" i="1"/>
  <c r="H997" i="1"/>
  <c r="H992" i="1"/>
  <c r="H981" i="1"/>
  <c r="H968" i="1"/>
  <c r="H957" i="1"/>
  <c r="H949" i="1"/>
  <c r="H946" i="1"/>
  <c r="H941" i="1"/>
  <c r="H932" i="1"/>
  <c r="H914" i="1"/>
  <c r="H900" i="1"/>
  <c r="H896" i="1"/>
  <c r="H893" i="1"/>
  <c r="H890" i="1"/>
  <c r="H882" i="1"/>
  <c r="H864" i="1"/>
  <c r="H844" i="1"/>
  <c r="H841" i="1"/>
  <c r="H835" i="1"/>
  <c r="H830" i="1"/>
  <c r="H826" i="1"/>
  <c r="H823" i="1"/>
  <c r="H819" i="1"/>
  <c r="H818" i="1"/>
  <c r="H814" i="1"/>
  <c r="H812" i="1"/>
  <c r="H792" i="1"/>
  <c r="H786" i="1"/>
  <c r="H780" i="1"/>
  <c r="H779" i="1"/>
  <c r="H778" i="1"/>
  <c r="H775" i="1"/>
  <c r="H772" i="1"/>
  <c r="H764" i="1"/>
  <c r="H757" i="1"/>
  <c r="H745" i="1"/>
  <c r="H737" i="1"/>
  <c r="H736" i="1"/>
  <c r="H733" i="1"/>
  <c r="H728" i="1"/>
  <c r="H723" i="1"/>
  <c r="H718" i="1"/>
  <c r="H716" i="1"/>
  <c r="H711" i="1"/>
  <c r="H709" i="1"/>
  <c r="H707" i="1"/>
  <c r="H696" i="1"/>
  <c r="H693" i="1"/>
  <c r="H686" i="1"/>
  <c r="H678" i="1"/>
  <c r="H673" i="1"/>
  <c r="H668" i="1"/>
  <c r="H663" i="1"/>
  <c r="H658" i="1"/>
  <c r="H657" i="1"/>
  <c r="H654" i="1"/>
  <c r="H647" i="1"/>
  <c r="H630" i="1"/>
  <c r="H618" i="1"/>
  <c r="H607" i="1"/>
  <c r="H605" i="1"/>
  <c r="H602" i="1"/>
  <c r="H597" i="1"/>
  <c r="H596" i="1"/>
  <c r="H590" i="1"/>
  <c r="H580" i="1"/>
  <c r="H576" i="1"/>
  <c r="H573" i="1"/>
  <c r="H551" i="1"/>
  <c r="H548" i="1"/>
  <c r="H541" i="1"/>
  <c r="H530" i="1"/>
  <c r="H529" i="1"/>
  <c r="H524" i="1"/>
  <c r="H512" i="1"/>
  <c r="H505" i="1"/>
  <c r="H499" i="1"/>
  <c r="H491" i="1"/>
  <c r="H486" i="1"/>
  <c r="H473" i="1"/>
  <c r="H470" i="1"/>
  <c r="H459" i="1"/>
  <c r="H454" i="1"/>
  <c r="H440" i="1"/>
  <c r="H435" i="1"/>
  <c r="H431" i="1"/>
  <c r="H426" i="1"/>
  <c r="H419" i="1"/>
  <c r="H407" i="1"/>
  <c r="H404" i="1"/>
  <c r="H389" i="1"/>
  <c r="H386" i="1"/>
  <c r="H382" i="1"/>
  <c r="H368" i="1"/>
  <c r="H363" i="1"/>
  <c r="H354" i="1"/>
  <c r="H342" i="1"/>
  <c r="H332" i="1"/>
  <c r="H331" i="1"/>
  <c r="H326" i="1"/>
  <c r="H323" i="1"/>
  <c r="H321" i="1"/>
  <c r="H318" i="1"/>
  <c r="H311" i="1"/>
  <c r="H304" i="1"/>
  <c r="H302" i="1"/>
  <c r="H297" i="1"/>
  <c r="H290" i="1"/>
  <c r="H279" i="1"/>
  <c r="H272" i="1"/>
  <c r="H269" i="1"/>
  <c r="H265" i="1"/>
  <c r="H260" i="1"/>
  <c r="H231" i="1"/>
  <c r="H225" i="1"/>
  <c r="H217" i="1"/>
  <c r="H214" i="1"/>
  <c r="H197" i="1"/>
  <c r="H196" i="1"/>
  <c r="H195" i="1"/>
  <c r="H186" i="1"/>
  <c r="H183" i="1"/>
  <c r="H168" i="1"/>
  <c r="H163" i="1"/>
  <c r="H158" i="1"/>
  <c r="H152" i="1"/>
  <c r="H146" i="1"/>
  <c r="H143" i="1"/>
  <c r="H141" i="1"/>
  <c r="H138" i="1"/>
  <c r="H135" i="1"/>
  <c r="H131" i="1"/>
  <c r="H128" i="1"/>
  <c r="H125" i="1"/>
  <c r="H122" i="1"/>
  <c r="H119" i="1"/>
  <c r="H116" i="1"/>
  <c r="H113" i="1"/>
  <c r="H110" i="1"/>
  <c r="H107" i="1"/>
  <c r="H104" i="1"/>
  <c r="H101" i="1"/>
  <c r="H95" i="1"/>
  <c r="H92" i="1"/>
  <c r="H89" i="1"/>
  <c r="H86" i="1"/>
  <c r="H83" i="1"/>
  <c r="H81" i="1"/>
  <c r="H79" i="1"/>
  <c r="H76" i="1"/>
  <c r="H73" i="1"/>
  <c r="H70" i="1"/>
  <c r="H67" i="1"/>
  <c r="H65" i="1"/>
  <c r="H62" i="1"/>
  <c r="H59" i="1"/>
  <c r="H56" i="1"/>
  <c r="H53" i="1"/>
  <c r="H50" i="1"/>
  <c r="H44" i="1"/>
  <c r="H36" i="1"/>
  <c r="H31" i="1"/>
  <c r="H26" i="1"/>
  <c r="H22" i="1"/>
  <c r="H12" i="1"/>
  <c r="H8" i="1"/>
  <c r="G2693" i="1"/>
  <c r="G2688" i="1"/>
  <c r="G2682" i="1"/>
  <c r="G2676" i="1"/>
  <c r="G2664" i="1"/>
  <c r="G2655" i="1"/>
  <c r="G2649" i="1"/>
  <c r="G2644" i="1"/>
  <c r="G2622" i="1"/>
  <c r="G2616" i="1"/>
  <c r="G2610" i="1"/>
  <c r="G2609" i="1"/>
  <c r="G2604" i="1"/>
  <c r="G2589" i="1"/>
  <c r="G2576" i="1"/>
  <c r="G2566" i="1"/>
  <c r="G2558" i="1"/>
  <c r="G2550" i="1"/>
  <c r="G2539" i="1"/>
  <c r="G2533" i="1"/>
  <c r="G2528" i="1"/>
  <c r="G2511" i="1"/>
  <c r="G2507" i="1"/>
  <c r="G2504" i="1"/>
  <c r="G2493" i="1"/>
  <c r="G2490" i="1"/>
  <c r="G2483" i="1"/>
  <c r="G2473" i="1"/>
  <c r="G2456" i="1"/>
  <c r="G2449" i="1"/>
  <c r="G2436" i="1"/>
  <c r="G2429" i="1"/>
  <c r="G2426" i="1"/>
  <c r="G2422" i="1"/>
  <c r="G2418" i="1"/>
  <c r="G2413" i="1"/>
  <c r="G2408" i="1"/>
  <c r="G2402" i="1"/>
  <c r="G2397" i="1"/>
  <c r="G2389" i="1"/>
  <c r="G2383" i="1"/>
  <c r="G2377" i="1"/>
  <c r="G2371" i="1"/>
  <c r="G2348" i="1"/>
  <c r="G2341" i="1"/>
  <c r="G2329" i="1"/>
  <c r="G2316" i="1"/>
  <c r="G2305" i="1"/>
  <c r="G2290" i="1"/>
  <c r="G2284" i="1"/>
  <c r="G2271" i="1"/>
  <c r="G2264" i="1"/>
  <c r="G2255" i="1"/>
  <c r="G2249" i="1"/>
  <c r="G2227" i="1"/>
  <c r="G2222" i="1"/>
  <c r="G2218" i="1"/>
  <c r="G2215" i="1"/>
  <c r="G2195" i="1"/>
  <c r="G2189" i="1"/>
  <c r="G2180" i="1"/>
  <c r="G2174" i="1"/>
  <c r="G2164" i="1"/>
  <c r="G2152" i="1"/>
  <c r="G2134" i="1"/>
  <c r="G2106" i="1"/>
  <c r="G2096" i="1"/>
  <c r="G2083" i="1"/>
  <c r="G2078" i="1"/>
  <c r="G2064" i="1"/>
  <c r="G2056" i="1"/>
  <c r="G2046" i="1"/>
  <c r="G2043" i="1"/>
  <c r="G2037" i="1"/>
  <c r="G2036" i="1"/>
  <c r="G2035" i="1"/>
  <c r="G2025" i="1"/>
  <c r="G2022" i="1"/>
  <c r="G2020" i="1"/>
  <c r="G2017" i="1"/>
  <c r="G2014" i="1"/>
  <c r="G2008" i="1"/>
  <c r="G2004" i="1"/>
  <c r="G1999" i="1"/>
  <c r="G1990" i="1"/>
  <c r="G1988" i="1"/>
  <c r="G1985" i="1"/>
  <c r="G1982" i="1"/>
  <c r="G1979" i="1"/>
  <c r="G1975" i="1"/>
  <c r="G1966" i="1"/>
  <c r="G1964" i="1"/>
  <c r="G1961" i="1"/>
  <c r="G1959" i="1"/>
  <c r="G1953" i="1"/>
  <c r="G1587" i="1"/>
  <c r="G1584" i="1"/>
  <c r="G1577" i="1"/>
  <c r="G1551" i="1"/>
  <c r="G1548" i="1"/>
  <c r="G1540" i="1"/>
  <c r="G1534" i="1"/>
  <c r="G1512" i="1"/>
  <c r="G1483" i="1"/>
  <c r="G1469" i="1"/>
  <c r="G1462" i="1"/>
  <c r="G1458" i="1"/>
  <c r="G1457" i="1"/>
  <c r="G1453" i="1"/>
  <c r="G1451" i="1"/>
  <c r="G1447" i="1"/>
  <c r="G1444" i="1"/>
  <c r="G1439" i="1"/>
  <c r="G1436" i="1"/>
  <c r="G1429" i="1"/>
  <c r="G1424" i="1"/>
  <c r="G1421" i="1"/>
  <c r="G1419" i="1"/>
  <c r="G1406" i="1"/>
  <c r="G1400" i="1"/>
  <c r="G1363" i="1"/>
  <c r="G1359" i="1"/>
  <c r="G1357" i="1"/>
  <c r="G1354" i="1"/>
  <c r="G1351" i="1"/>
  <c r="G1348" i="1"/>
  <c r="G1345" i="1"/>
  <c r="G1341" i="1"/>
  <c r="G1338" i="1"/>
  <c r="G1335" i="1"/>
  <c r="G1331" i="1"/>
  <c r="G1329" i="1"/>
  <c r="G1327" i="1"/>
  <c r="G1325" i="1"/>
  <c r="G1323" i="1"/>
  <c r="G1321" i="1"/>
  <c r="G1319" i="1"/>
  <c r="G1317" i="1"/>
  <c r="G1315" i="1"/>
  <c r="G1313" i="1"/>
  <c r="G1311" i="1"/>
  <c r="G1309" i="1"/>
  <c r="G1307" i="1"/>
  <c r="G1305" i="1"/>
  <c r="G1303" i="1"/>
  <c r="G1301" i="1"/>
  <c r="G1299" i="1"/>
  <c r="G1297" i="1"/>
  <c r="G1295" i="1"/>
  <c r="G1293" i="1"/>
  <c r="G1291" i="1"/>
  <c r="G1289" i="1"/>
  <c r="G1287" i="1"/>
  <c r="G1285" i="1"/>
  <c r="G1283" i="1"/>
  <c r="G1281" i="1"/>
  <c r="G1279" i="1"/>
  <c r="G1277" i="1"/>
  <c r="G1275" i="1"/>
  <c r="G1270" i="1"/>
  <c r="G1266" i="1"/>
  <c r="G1261" i="1"/>
  <c r="G1260" i="1"/>
  <c r="G1245" i="1"/>
  <c r="G1242" i="1"/>
  <c r="G1237" i="1"/>
  <c r="G1230" i="1"/>
  <c r="G1224" i="1"/>
  <c r="G1221" i="1"/>
  <c r="G1193" i="1"/>
  <c r="G1192" i="1"/>
  <c r="G1183" i="1"/>
  <c r="G1177" i="1"/>
  <c r="G1176" i="1"/>
  <c r="G1172" i="1"/>
  <c r="G1153" i="1"/>
  <c r="G1147" i="1"/>
  <c r="G1135" i="1"/>
  <c r="G1129" i="1"/>
  <c r="G1116" i="1"/>
  <c r="G1102" i="1"/>
  <c r="G1095" i="1"/>
  <c r="G1094" i="1"/>
  <c r="G1084" i="1"/>
  <c r="G1073" i="1"/>
  <c r="G1066" i="1"/>
  <c r="G1057" i="1"/>
  <c r="G1038" i="1"/>
  <c r="G1031" i="1"/>
  <c r="G1024" i="1"/>
  <c r="G1001" i="1"/>
  <c r="G997" i="1"/>
  <c r="G992" i="1"/>
  <c r="G981" i="1"/>
  <c r="G968" i="1"/>
  <c r="G957" i="1"/>
  <c r="G949" i="1"/>
  <c r="G946" i="1"/>
  <c r="G941" i="1"/>
  <c r="G932" i="1"/>
  <c r="G914" i="1"/>
  <c r="G900" i="1"/>
  <c r="G896" i="1"/>
  <c r="G893" i="1"/>
  <c r="G890" i="1"/>
  <c r="G882" i="1"/>
  <c r="G864" i="1"/>
  <c r="G844" i="1"/>
  <c r="G841" i="1"/>
  <c r="G835" i="1"/>
  <c r="G830" i="1"/>
  <c r="G826" i="1"/>
  <c r="G823" i="1"/>
  <c r="G819" i="1"/>
  <c r="G818" i="1"/>
  <c r="G814" i="1"/>
  <c r="G812" i="1"/>
  <c r="G792" i="1"/>
  <c r="G786" i="1"/>
  <c r="G780" i="1"/>
  <c r="G779" i="1"/>
  <c r="G778" i="1"/>
  <c r="G775" i="1"/>
  <c r="G772" i="1"/>
  <c r="G764" i="1"/>
  <c r="G757" i="1"/>
  <c r="G745" i="1"/>
  <c r="G737" i="1"/>
  <c r="G736" i="1"/>
  <c r="G733" i="1"/>
  <c r="G728" i="1"/>
  <c r="G723" i="1"/>
  <c r="G718" i="1"/>
  <c r="G716" i="1"/>
  <c r="G711" i="1"/>
  <c r="G709" i="1"/>
  <c r="G707" i="1"/>
  <c r="G696" i="1"/>
  <c r="G693" i="1"/>
  <c r="G686" i="1"/>
  <c r="G678" i="1"/>
  <c r="G673" i="1"/>
  <c r="G668" i="1"/>
  <c r="G663" i="1"/>
  <c r="G658" i="1"/>
  <c r="G657" i="1"/>
  <c r="G654" i="1"/>
  <c r="G647" i="1"/>
  <c r="G630" i="1"/>
  <c r="G618" i="1"/>
  <c r="G607" i="1"/>
  <c r="G605" i="1"/>
  <c r="G602" i="1"/>
  <c r="G597" i="1"/>
  <c r="G596" i="1"/>
  <c r="G590" i="1"/>
  <c r="G580" i="1"/>
  <c r="G576" i="1"/>
  <c r="G573" i="1"/>
  <c r="G551" i="1"/>
  <c r="G548" i="1"/>
  <c r="G541" i="1"/>
  <c r="G530" i="1"/>
  <c r="G529" i="1"/>
  <c r="G524" i="1"/>
  <c r="G512" i="1"/>
  <c r="G505" i="1"/>
  <c r="G499" i="1"/>
  <c r="G491" i="1"/>
  <c r="G486" i="1"/>
  <c r="G473" i="1"/>
  <c r="G470" i="1"/>
  <c r="G459" i="1"/>
  <c r="G454" i="1"/>
  <c r="G440" i="1"/>
  <c r="G435" i="1"/>
  <c r="G431" i="1"/>
  <c r="G426" i="1"/>
  <c r="G419" i="1"/>
  <c r="G407" i="1"/>
  <c r="G404" i="1"/>
  <c r="G389" i="1"/>
  <c r="G386" i="1"/>
  <c r="G382" i="1"/>
  <c r="G368" i="1"/>
  <c r="G363" i="1"/>
  <c r="G354" i="1"/>
  <c r="G342" i="1"/>
  <c r="G332" i="1"/>
  <c r="G331" i="1"/>
  <c r="G326" i="1"/>
  <c r="G323" i="1"/>
  <c r="G321" i="1"/>
  <c r="G318" i="1"/>
  <c r="G311" i="1"/>
  <c r="G304" i="1"/>
  <c r="G302" i="1"/>
  <c r="G297" i="1"/>
  <c r="G290" i="1"/>
  <c r="G279" i="1"/>
  <c r="G272" i="1"/>
  <c r="G269" i="1"/>
  <c r="G265" i="1"/>
  <c r="G260" i="1"/>
  <c r="G231" i="1"/>
  <c r="G225" i="1"/>
  <c r="G217" i="1"/>
  <c r="G214" i="1"/>
  <c r="G205" i="1"/>
  <c r="G197" i="1"/>
  <c r="G196" i="1"/>
  <c r="G195" i="1"/>
  <c r="G186" i="1"/>
  <c r="G183" i="1"/>
  <c r="G168" i="1"/>
  <c r="G163" i="1"/>
  <c r="G158" i="1"/>
  <c r="G152" i="1"/>
  <c r="G146" i="1"/>
  <c r="G143" i="1"/>
  <c r="G141" i="1"/>
  <c r="G138" i="1"/>
  <c r="G135" i="1"/>
  <c r="G131" i="1"/>
  <c r="G128" i="1"/>
  <c r="G125" i="1"/>
  <c r="G122" i="1"/>
  <c r="G119" i="1"/>
  <c r="G116" i="1"/>
  <c r="G113" i="1"/>
  <c r="G110" i="1"/>
  <c r="G107" i="1"/>
  <c r="G104" i="1"/>
  <c r="G101" i="1"/>
  <c r="G98" i="1"/>
  <c r="G95" i="1"/>
  <c r="G92" i="1"/>
  <c r="G89" i="1"/>
  <c r="G86" i="1"/>
  <c r="G83" i="1"/>
  <c r="G81" i="1"/>
  <c r="G79" i="1"/>
  <c r="G76" i="1"/>
  <c r="G70" i="1"/>
  <c r="G67" i="1"/>
  <c r="G65" i="1"/>
  <c r="G62" i="1"/>
  <c r="G59" i="1"/>
  <c r="G56" i="1"/>
  <c r="G53" i="1"/>
  <c r="G50" i="1"/>
  <c r="G44" i="1"/>
  <c r="G36" i="1"/>
  <c r="G31" i="1"/>
  <c r="G26" i="1"/>
  <c r="G22" i="1"/>
  <c r="G12" i="1"/>
  <c r="G8" i="1"/>
  <c r="AG1552" i="1"/>
  <c r="E1113" i="1"/>
  <c r="H1113" i="1" s="1"/>
  <c r="Q1100" i="1"/>
  <c r="O1100" i="1"/>
  <c r="Q1099" i="1"/>
  <c r="O1099" i="1"/>
  <c r="Q1097" i="1"/>
  <c r="O1097" i="1"/>
  <c r="Q1096" i="1"/>
  <c r="O1096" i="1"/>
  <c r="S1452" i="1"/>
  <c r="R1452" i="1"/>
  <c r="S1450" i="1"/>
  <c r="R1450" i="1"/>
  <c r="S1449" i="1"/>
  <c r="R1449" i="1"/>
  <c r="S1448" i="1"/>
  <c r="R1448" i="1"/>
  <c r="S1445" i="1"/>
  <c r="R1445" i="1"/>
  <c r="S1441" i="1"/>
  <c r="S1442" i="1"/>
  <c r="S1443" i="1"/>
  <c r="S1440" i="1"/>
  <c r="R1441" i="1"/>
  <c r="R1442" i="1"/>
  <c r="R1443" i="1"/>
  <c r="R1440" i="1"/>
  <c r="S873" i="1"/>
  <c r="S866" i="1"/>
  <c r="S867" i="1"/>
  <c r="S868" i="1"/>
  <c r="S869" i="1"/>
  <c r="S871" i="1"/>
  <c r="S875" i="1"/>
  <c r="S876" i="1"/>
  <c r="S877" i="1"/>
  <c r="S879" i="1"/>
  <c r="S880" i="1"/>
  <c r="S865" i="1"/>
  <c r="R866" i="1"/>
  <c r="R867" i="1"/>
  <c r="R868" i="1"/>
  <c r="R869" i="1"/>
  <c r="R871" i="1"/>
  <c r="R873" i="1"/>
  <c r="R875" i="1"/>
  <c r="R876" i="1"/>
  <c r="R877" i="1"/>
  <c r="R879" i="1"/>
  <c r="R880" i="1"/>
  <c r="R865" i="1"/>
  <c r="I351" i="1"/>
  <c r="F351" i="1"/>
  <c r="E351" i="1"/>
  <c r="H98" i="1"/>
  <c r="G73" i="1"/>
  <c r="S1361" i="1"/>
  <c r="S1360" i="1"/>
  <c r="S1358" i="1"/>
  <c r="S1356" i="1"/>
  <c r="S1355" i="1"/>
  <c r="S1353" i="1"/>
  <c r="S1352" i="1"/>
  <c r="S1350" i="1"/>
  <c r="S1349" i="1"/>
  <c r="S1347" i="1"/>
  <c r="S1346" i="1"/>
  <c r="S1344" i="1"/>
  <c r="S1342" i="1"/>
  <c r="S1340" i="1"/>
  <c r="S1337" i="1"/>
  <c r="S1336" i="1"/>
  <c r="S1334" i="1"/>
  <c r="S1332" i="1"/>
  <c r="S1330" i="1"/>
  <c r="S1328" i="1"/>
  <c r="S1326" i="1"/>
  <c r="S1324" i="1"/>
  <c r="S1320" i="1"/>
  <c r="S1314" i="1"/>
  <c r="S1312" i="1"/>
  <c r="S1310" i="1"/>
  <c r="S1306" i="1"/>
  <c r="S1304" i="1"/>
  <c r="S1302" i="1"/>
  <c r="S1300" i="1"/>
  <c r="S1298" i="1"/>
  <c r="S1296" i="1"/>
  <c r="S1294" i="1"/>
  <c r="S1290" i="1"/>
  <c r="S1286" i="1"/>
  <c r="S1284" i="1"/>
  <c r="S1282" i="1"/>
  <c r="S1280" i="1"/>
  <c r="R1360" i="1"/>
  <c r="R1358" i="1"/>
  <c r="R1355" i="1"/>
  <c r="R1352" i="1"/>
  <c r="R1349" i="1"/>
  <c r="R1346" i="1"/>
  <c r="R1343" i="1"/>
  <c r="R1342" i="1"/>
  <c r="R1336" i="1"/>
  <c r="R1333" i="1"/>
  <c r="R1332" i="1"/>
  <c r="R1330" i="1"/>
  <c r="R1328" i="1"/>
  <c r="R1318" i="1"/>
  <c r="R1316" i="1"/>
  <c r="R1314" i="1"/>
  <c r="R1312" i="1"/>
  <c r="R1310" i="1"/>
  <c r="R1308" i="1"/>
  <c r="R1306" i="1"/>
  <c r="R1304" i="1"/>
  <c r="R1302" i="1"/>
  <c r="R1298" i="1"/>
  <c r="R1296" i="1"/>
  <c r="R1294" i="1"/>
  <c r="R1292" i="1"/>
  <c r="R1290" i="1"/>
  <c r="R1286" i="1"/>
  <c r="R1282" i="1"/>
  <c r="R1280" i="1"/>
  <c r="Q1339" i="1"/>
  <c r="S1339" i="1" s="1"/>
  <c r="Q1322" i="1"/>
  <c r="S1322" i="1" s="1"/>
  <c r="Q1288" i="1"/>
  <c r="S1288" i="1" s="1"/>
  <c r="Q1278" i="1"/>
  <c r="S1278" i="1" s="1"/>
  <c r="Q1276" i="1"/>
  <c r="S1276" i="1" s="1"/>
  <c r="S857" i="1"/>
  <c r="R861" i="1"/>
  <c r="R857" i="1"/>
  <c r="R856" i="1"/>
  <c r="Q862" i="1"/>
  <c r="R862" i="1" s="1"/>
  <c r="Q860" i="1"/>
  <c r="R860" i="1" s="1"/>
  <c r="Q858" i="1"/>
  <c r="S858" i="1" s="1"/>
  <c r="Q855" i="1"/>
  <c r="S855" i="1" s="1"/>
  <c r="Q854" i="1"/>
  <c r="S854" i="1" s="1"/>
  <c r="Q852" i="1"/>
  <c r="S852" i="1" s="1"/>
  <c r="Q851" i="1"/>
  <c r="R851" i="1" s="1"/>
  <c r="Q850" i="1"/>
  <c r="S850" i="1" s="1"/>
  <c r="Q849" i="1"/>
  <c r="R849" i="1" s="1"/>
  <c r="Q847" i="1"/>
  <c r="S847" i="1" s="1"/>
  <c r="Q845" i="1"/>
  <c r="S845" i="1" s="1"/>
  <c r="S698" i="1"/>
  <c r="S699" i="1"/>
  <c r="S700" i="1"/>
  <c r="S701" i="1"/>
  <c r="S702" i="1"/>
  <c r="S703" i="1"/>
  <c r="S704" i="1"/>
  <c r="S705" i="1"/>
  <c r="S697" i="1"/>
  <c r="R698" i="1"/>
  <c r="R699" i="1"/>
  <c r="R700" i="1"/>
  <c r="R701" i="1"/>
  <c r="R702" i="1"/>
  <c r="R703" i="1"/>
  <c r="R704" i="1"/>
  <c r="R697" i="1"/>
  <c r="Q1969" i="1"/>
  <c r="S1969" i="1" s="1"/>
  <c r="S1977" i="1"/>
  <c r="R1977" i="1"/>
  <c r="S1976" i="1"/>
  <c r="R1976" i="1"/>
  <c r="S1973" i="1"/>
  <c r="R1973" i="1"/>
  <c r="S1972" i="1"/>
  <c r="R1972" i="1"/>
  <c r="S1971" i="1"/>
  <c r="R1971" i="1"/>
  <c r="S1970" i="1"/>
  <c r="R1970" i="1"/>
  <c r="S1968" i="1"/>
  <c r="R1968" i="1"/>
  <c r="S1967" i="1"/>
  <c r="R1967" i="1"/>
  <c r="S1965" i="1"/>
  <c r="R1965" i="1"/>
  <c r="S1963" i="1"/>
  <c r="R1963" i="1"/>
  <c r="S1962" i="1"/>
  <c r="R1962" i="1"/>
  <c r="S1960" i="1"/>
  <c r="R1960" i="1"/>
  <c r="S1958" i="1"/>
  <c r="R1958" i="1"/>
  <c r="S1957" i="1"/>
  <c r="R1957" i="1"/>
  <c r="S1956" i="1"/>
  <c r="R1956" i="1"/>
  <c r="S1955" i="1"/>
  <c r="R1955" i="1"/>
  <c r="S1954" i="1"/>
  <c r="R1954" i="1"/>
  <c r="S403" i="1"/>
  <c r="S402" i="1"/>
  <c r="S400" i="1"/>
  <c r="S399" i="1"/>
  <c r="S398" i="1"/>
  <c r="S397" i="1"/>
  <c r="S396" i="1"/>
  <c r="S395" i="1"/>
  <c r="S394" i="1"/>
  <c r="S393" i="1"/>
  <c r="S392" i="1"/>
  <c r="S391" i="1"/>
  <c r="S388" i="1"/>
  <c r="S387" i="1"/>
  <c r="S380" i="1"/>
  <c r="S379" i="1"/>
  <c r="S378" i="1"/>
  <c r="S377" i="1"/>
  <c r="S376" i="1"/>
  <c r="S375" i="1"/>
  <c r="S374" i="1"/>
  <c r="S373" i="1"/>
  <c r="S372" i="1"/>
  <c r="S371" i="1"/>
  <c r="S370" i="1"/>
  <c r="S369" i="1"/>
  <c r="S366" i="1"/>
  <c r="S365" i="1"/>
  <c r="S364" i="1"/>
  <c r="S361" i="1"/>
  <c r="S359" i="1"/>
  <c r="S358" i="1"/>
  <c r="S357" i="1"/>
  <c r="S356" i="1"/>
  <c r="S355" i="1"/>
  <c r="R403" i="1"/>
  <c r="R402" i="1"/>
  <c r="R401" i="1"/>
  <c r="R400" i="1"/>
  <c r="R399" i="1"/>
  <c r="R398" i="1"/>
  <c r="R397" i="1"/>
  <c r="R396" i="1"/>
  <c r="R395" i="1"/>
  <c r="R394" i="1"/>
  <c r="R393" i="1"/>
  <c r="R392" i="1"/>
  <c r="R391" i="1"/>
  <c r="R388" i="1"/>
  <c r="R387" i="1"/>
  <c r="R380" i="1"/>
  <c r="R379" i="1"/>
  <c r="R378" i="1"/>
  <c r="R377" i="1"/>
  <c r="R376" i="1"/>
  <c r="R375" i="1"/>
  <c r="R374" i="1"/>
  <c r="R373" i="1"/>
  <c r="R372" i="1"/>
  <c r="R371" i="1"/>
  <c r="R370" i="1"/>
  <c r="R369" i="1"/>
  <c r="R362" i="1"/>
  <c r="R361" i="1"/>
  <c r="R359" i="1"/>
  <c r="R356" i="1"/>
  <c r="R855" i="1"/>
  <c r="R850" i="1"/>
  <c r="G1416" i="1" l="1"/>
  <c r="G1595" i="1"/>
  <c r="S860" i="1"/>
  <c r="R847" i="1"/>
  <c r="H1595" i="1"/>
  <c r="G483" i="1"/>
  <c r="G1509" i="1"/>
  <c r="G2573" i="1"/>
  <c r="R858" i="1"/>
  <c r="R852" i="1"/>
  <c r="R1288" i="1"/>
  <c r="S849" i="1"/>
  <c r="R1339" i="1"/>
  <c r="S862" i="1"/>
  <c r="R854" i="1"/>
  <c r="R845" i="1"/>
  <c r="S851" i="1"/>
  <c r="G202" i="1"/>
  <c r="H1509" i="1"/>
  <c r="H2573" i="1"/>
  <c r="H351" i="1"/>
  <c r="G351" i="1"/>
  <c r="G1113" i="1"/>
  <c r="H1416" i="1"/>
  <c r="P1265" i="1" l="1"/>
</calcChain>
</file>

<file path=xl/sharedStrings.xml><?xml version="1.0" encoding="utf-8"?>
<sst xmlns="http://schemas.openxmlformats.org/spreadsheetml/2006/main" count="17965" uniqueCount="3792">
  <si>
    <t>Programas Bajo Seguimiento - Trimestre 2 - 2016</t>
  </si>
  <si>
    <t>Organismos y Programas - Cifras en pesos y magnitudes físicas</t>
  </si>
  <si>
    <t xml:space="preserve">Código Institucional </t>
  </si>
  <si>
    <t>Fin Fun</t>
  </si>
  <si>
    <t>Devengado Trimestre 2    2015</t>
  </si>
  <si>
    <t>Devengado Trimestre 2        2016</t>
  </si>
  <si>
    <t>Diferencia absoluta</t>
  </si>
  <si>
    <t>Ejec. %</t>
  </si>
  <si>
    <t>Tipo Med.</t>
  </si>
  <si>
    <t>Medición</t>
  </si>
  <si>
    <t xml:space="preserve">Unidad de
Medida
</t>
  </si>
  <si>
    <t>Prog.
Anual
Vigente</t>
  </si>
  <si>
    <t xml:space="preserve">  Ejec. Acum.  Trimestre 2  2015</t>
  </si>
  <si>
    <t xml:space="preserve">  Ejec. Acum.  Trimestre 2     2016</t>
  </si>
  <si>
    <t>%
Ej. (1)</t>
  </si>
  <si>
    <t>%
Desvío (2)</t>
  </si>
  <si>
    <t>( 1 ) Poder Legislativo Nacional</t>
  </si>
  <si>
    <t/>
  </si>
  <si>
    <t>( 1 - 1 ) Auditoría General de la Nación</t>
  </si>
  <si>
    <t>( 1 - 1 - 16 ) Control Externo del Sector Público Nacional</t>
  </si>
  <si>
    <t>1.7</t>
  </si>
  <si>
    <t>UE: Auditoría General de la Nación</t>
  </si>
  <si>
    <t>M</t>
  </si>
  <si>
    <t>Auditoria Externa</t>
  </si>
  <si>
    <t>Informe de Auditoría Aprobado</t>
  </si>
  <si>
    <t>-</t>
  </si>
  <si>
    <t>Formación del Personal Administrativo, Técnico y Profesional</t>
  </si>
  <si>
    <t>Funcionario Capacitado</t>
  </si>
  <si>
    <t>( 1 - 314 ) Biblioteca del Congreso</t>
  </si>
  <si>
    <t>( 1 - 314 - 18 ) Asistencia Bibliográfica</t>
  </si>
  <si>
    <t>3.4</t>
  </si>
  <si>
    <t>UE: Biblioteca del Congreso de la Nación</t>
  </si>
  <si>
    <t>Servicio Bibliográfico</t>
  </si>
  <si>
    <t>Consulta Bibliográfica</t>
  </si>
  <si>
    <t>Usuario</t>
  </si>
  <si>
    <t>Visitas Guiadas</t>
  </si>
  <si>
    <t>Visitante</t>
  </si>
  <si>
    <t>Talleres propuestos para la actividad "La escuela viene".</t>
  </si>
  <si>
    <t>Estudios e Investigaciones</t>
  </si>
  <si>
    <t>Documento Producido</t>
  </si>
  <si>
    <t>Finalización de trabajos pendientes.</t>
  </si>
  <si>
    <t>Traducción de Textos</t>
  </si>
  <si>
    <t>Palabra</t>
  </si>
  <si>
    <t>Servicio Edición e Impresión</t>
  </si>
  <si>
    <t>Publicación</t>
  </si>
  <si>
    <t>Servicio de Microfilmación</t>
  </si>
  <si>
    <t>Fotograma</t>
  </si>
  <si>
    <t>Taller de Extensión Cultural</t>
  </si>
  <si>
    <t>Participante</t>
  </si>
  <si>
    <t>( 1 - 315 ) Imprenta del Congreso</t>
  </si>
  <si>
    <t>( 1 - 315 - 19 ) Impresiones y Publicaciones Parlamentarias</t>
  </si>
  <si>
    <t>1.1</t>
  </si>
  <si>
    <t>UE: Imprenta del Congreso de la Nación</t>
  </si>
  <si>
    <t>Composición e Impresión de Papelería y Publicaciones Parlamentarias</t>
  </si>
  <si>
    <t>Página</t>
  </si>
  <si>
    <t>( 1 - 316 ) Ayuda Social Personal del Congreso de la Nación</t>
  </si>
  <si>
    <t>( 1 - 316 - 20 ) Asistencia Social Integral al Personal del Congreso de la Nación</t>
  </si>
  <si>
    <t>3.1</t>
  </si>
  <si>
    <t>UE: Dirección de Ayuda Social para el Personal del Congreso</t>
  </si>
  <si>
    <t>Cobertura Social Integral al Personal del Congreso de la Nación</t>
  </si>
  <si>
    <t>Consulta Médica</t>
  </si>
  <si>
    <t>Afiliado</t>
  </si>
  <si>
    <t>(4)</t>
  </si>
  <si>
    <t>Paciente Internado</t>
  </si>
  <si>
    <t>( 1 - 319 ) Defensoría del Pueblo</t>
  </si>
  <si>
    <t>( 1 - 319 - 21 ) Defensa de los Derechos de los Ciudadanos</t>
  </si>
  <si>
    <t>UE: Subsecretaría General de la Defensoría del Pueblo</t>
  </si>
  <si>
    <t>Investigaciones</t>
  </si>
  <si>
    <t>Investigación Realizada</t>
  </si>
  <si>
    <t>Atención al Público</t>
  </si>
  <si>
    <t>Persona Atendida</t>
  </si>
  <si>
    <t>Incremento de tarifas de servicios públicos.</t>
  </si>
  <si>
    <t>Recepción de  Quejas Promovidas por los Ciudadanos</t>
  </si>
  <si>
    <t>Caso</t>
  </si>
  <si>
    <t>( 1 - 340 ) Procuración Penitenciaria</t>
  </si>
  <si>
    <t>( 1 - 340 - 26 ) Protección de los Derechos del Interno Penitenciario</t>
  </si>
  <si>
    <t>1.2</t>
  </si>
  <si>
    <t>UE: Procuración Penitenciaria</t>
  </si>
  <si>
    <t>Atención de Internos Damnificados</t>
  </si>
  <si>
    <t>Caso Gestionado</t>
  </si>
  <si>
    <t>Inspección de Centros de Detención</t>
  </si>
  <si>
    <t>Inspección</t>
  </si>
  <si>
    <t>Visita</t>
  </si>
  <si>
    <t>Atención Médica a Internos</t>
  </si>
  <si>
    <t>Interno Atendido</t>
  </si>
  <si>
    <t>( 1 - 346 ) Defensoría del Público de Servicios de Comunicación Audiovisual</t>
  </si>
  <si>
    <t>( 1 - 346 - 36 ) Defensa del Público de Servicios de Comunicación Audiovisual</t>
  </si>
  <si>
    <t>UE: Defensoría del Público de Servicios de Comunicación Audiovisual de la Nación</t>
  </si>
  <si>
    <t>Recepción de Presentaciones Promovidas por los Ciudadanos</t>
  </si>
  <si>
    <t>Presentación</t>
  </si>
  <si>
    <t>Capacitación en la Temática de Derecho Humano a la Comunicación y el Acceso a la Información</t>
  </si>
  <si>
    <t>Persona Capacitada</t>
  </si>
  <si>
    <t>Participación en Audiencias Públicas</t>
  </si>
  <si>
    <t>Audiencia Pública Región SUR</t>
  </si>
  <si>
    <t>Otorgamiento de Becas de Investigación y Capacitación</t>
  </si>
  <si>
    <t>becario</t>
  </si>
  <si>
    <t xml:space="preserve"> TOTAL PROGRAMAS BAJO SEGUIMIENTO DE PODER LEGISLATIVO NACIONAL</t>
  </si>
  <si>
    <t>( 5 ) Poder Judicial de la Nación</t>
  </si>
  <si>
    <t>( 5 - 320 ) Consejo de la Magistratura</t>
  </si>
  <si>
    <t>( 5 - 320 - 23 - 1 ) Fuero Criminal y Correccional</t>
  </si>
  <si>
    <t>UE: Cámara Criminal y Correccional</t>
  </si>
  <si>
    <t>Resolución de Causas en 1ra.Instancia</t>
  </si>
  <si>
    <t>Causa Resuelta</t>
  </si>
  <si>
    <t>Resolución de Causas en 2da.Instancia</t>
  </si>
  <si>
    <t>( 5 - 320 - 23 - 2 ) Fuero Civil</t>
  </si>
  <si>
    <t>UE: Cámara Civil</t>
  </si>
  <si>
    <t>( 5 - 320 - 23 - 3 ) Fuero Comercial</t>
  </si>
  <si>
    <t>UE: Cámara Comercial</t>
  </si>
  <si>
    <t>( 5 - 320 - 23 - 4 ) Fuero del Trabajo</t>
  </si>
  <si>
    <t>UE: Cámara del Trabajo</t>
  </si>
  <si>
    <t>( 5 - 320 - 23 - 6 ) Justicia Penal Oral Ordinaria</t>
  </si>
  <si>
    <t>UE: Tribunales Orales Correspondientes</t>
  </si>
  <si>
    <t>Resolución de Juicios Orales</t>
  </si>
  <si>
    <t>( 5 - 320 - 24 - 1 ) Fuero Criminal y Correccional Federal</t>
  </si>
  <si>
    <t>UE: Cámara Criminal y Correccional Federal</t>
  </si>
  <si>
    <t>( 5 - 320 - 24 - 2 ) Fuero Civil y Comercial Federal</t>
  </si>
  <si>
    <t>UE: Cámara Civil y Comercial Federal</t>
  </si>
  <si>
    <t>( 5 - 320 - 24 - 3 ) Fuero Contencioso Administrativo Federal</t>
  </si>
  <si>
    <t>UE: Cámara Contenciosa Administrativa Federal</t>
  </si>
  <si>
    <t>( 5 - 320 - 24 - 4 ) Fuero Federal de la Seguridad Social</t>
  </si>
  <si>
    <t>UE: Cámara Federal de la Seguridad Social</t>
  </si>
  <si>
    <t>( 5 - 320 - 24 - 5 ) Fuero Electoral</t>
  </si>
  <si>
    <t>UE: Cámara Nacional Electoral</t>
  </si>
  <si>
    <t>Resolución de Causas Electorales</t>
  </si>
  <si>
    <t>( 5 - 320 - 24 - 6 ) Justicia Penal Oral Federal de la Capital Federal</t>
  </si>
  <si>
    <t>UE: Tribunales Penales Orales Federales de la Ciudad Autónoma de Buenos Aires</t>
  </si>
  <si>
    <t>( 5 - 320 - 24 - 7 ) Área Cámara de la Plata</t>
  </si>
  <si>
    <t>UE: Cámara de la Plata</t>
  </si>
  <si>
    <t>( 5 - 320 - 24 - 8 ) Área Cámara Mar del Plata</t>
  </si>
  <si>
    <t>UE: Cámara de Mar del Plata</t>
  </si>
  <si>
    <t>( 5 - 320 - 24 - 9 ) Área Cámara Bahía Blanca</t>
  </si>
  <si>
    <t>UE: Cámara Bahía Blanca</t>
  </si>
  <si>
    <t>( 5 - 320 - 24 - 10 ) Área Cámara Mendoza</t>
  </si>
  <si>
    <t>UE: Cámara de Mendoza</t>
  </si>
  <si>
    <t>( 5 - 320 - 24 - 11 ) Área Cámara Rosario</t>
  </si>
  <si>
    <t>UE: Cámara de Rosario</t>
  </si>
  <si>
    <t>( 5 - 320 - 24 - 12 ) Área Cámara General Roca</t>
  </si>
  <si>
    <t>UE: Cámara de General Roca</t>
  </si>
  <si>
    <t>( 5 - 320 - 24 - 13 ) Área Cámara Paraná</t>
  </si>
  <si>
    <t>UE: Cámara de Paraná</t>
  </si>
  <si>
    <t>( 5 - 320 - 24 - 14 ) Área Cámara Posadas</t>
  </si>
  <si>
    <t>UE: Cámara de Posadas</t>
  </si>
  <si>
    <t>( 5 - 320 - 24 - 15 ) Área Cámara Resistencia</t>
  </si>
  <si>
    <t>UE: Cámara de Resistencia</t>
  </si>
  <si>
    <t>( 5 - 320 - 24 - 16 ) Área Cámara de Córdoba</t>
  </si>
  <si>
    <t>UE: Cámara de Córdoba</t>
  </si>
  <si>
    <t>( 5 - 320 - 24 - 17 ) Área Cámara San Martín</t>
  </si>
  <si>
    <t>UE: Cámara de San Martín</t>
  </si>
  <si>
    <t>( 5 - 320 - 24 - 18 ) Área Cámara Tucumán</t>
  </si>
  <si>
    <t>UE: Cámara de Tucumán</t>
  </si>
  <si>
    <t>( 5 - 320 - 24 - 19 ) Área Cámara Salta</t>
  </si>
  <si>
    <t>UE: Cámara de Salta</t>
  </si>
  <si>
    <t>( 5 - 320 - 24 - 20 ) Área Cámara Comodoro Rivadavia</t>
  </si>
  <si>
    <t>UE: Cámara de Comodoro Rivadavia</t>
  </si>
  <si>
    <t>( 5 - 320 - 24 - 21 ) Área Cámara de Corrientes</t>
  </si>
  <si>
    <t>UE: Cámara de Corrientes</t>
  </si>
  <si>
    <t>( 5 - 320 - 24 - 22 ) Fuero Penal Económico</t>
  </si>
  <si>
    <t>UE: Cámara en lo Penal Económico</t>
  </si>
  <si>
    <t>( 5 - 320 - 26 ) Atención de Pasividades</t>
  </si>
  <si>
    <t>3.3</t>
  </si>
  <si>
    <t>UE: Departamento de Previsión</t>
  </si>
  <si>
    <t>Atención de Jubilaciones</t>
  </si>
  <si>
    <t>Jubilado</t>
  </si>
  <si>
    <t>Atención de Pensiones</t>
  </si>
  <si>
    <t>Pensionado</t>
  </si>
  <si>
    <t>( 5 - 335 ) Corte Suprema de Justicia de la Nación</t>
  </si>
  <si>
    <t>( 5 - 335 - 21 ) Justicia de Máxima Instancia</t>
  </si>
  <si>
    <t>UE: Corte Suprema de Justicia de la Nación</t>
  </si>
  <si>
    <t>Resolución de Causas No Previsionales en Máxima Instancia</t>
  </si>
  <si>
    <t>Resolución de Causas Previsionales de Máxima Instancia</t>
  </si>
  <si>
    <t xml:space="preserve"> TOTAL PROGRAMAS BAJO SEGUIMIENTO DE PODER JUDICIAL DE LA NACIÓN</t>
  </si>
  <si>
    <t>( 10 ) Ministerio Público</t>
  </si>
  <si>
    <t>( 10 - 361 ) Defensoría General de la Nación</t>
  </si>
  <si>
    <t>( 10 - 361 - 17 ) Representación, Defensa y Curatela Pública Oficial</t>
  </si>
  <si>
    <t>UE: Defensoría General de la Nación</t>
  </si>
  <si>
    <t>Formación en Materia de Justicia</t>
  </si>
  <si>
    <t>Egresado</t>
  </si>
  <si>
    <t xml:space="preserve"> TOTAL PROGRAMAS BAJO SEGUIMIENTO DE MINISTERIO PÚBLICO</t>
  </si>
  <si>
    <t>( 20 ) Presidencia de la Nación</t>
  </si>
  <si>
    <t>( 20 - 109 ) Sindicatura General de la Nación</t>
  </si>
  <si>
    <t>( 20 - 109 - 16 ) Control Interno del Poder Ejecutivo Nacional</t>
  </si>
  <si>
    <t>UE: Sindicatura General de la Nación</t>
  </si>
  <si>
    <t>Capacitación Profesional Técnica</t>
  </si>
  <si>
    <t>El desvió obedece a la eliminación de actividades en capacitación.</t>
  </si>
  <si>
    <t>Emisión de Precios Testigos</t>
  </si>
  <si>
    <t>Informe</t>
  </si>
  <si>
    <t>Mayor cantidad de requerimientos externos con respecto a lo programado oportunamente.</t>
  </si>
  <si>
    <t>Supervisión, Asesoramiento, Control y Fiscalización</t>
  </si>
  <si>
    <t>El desvío es negativo con respecto a la programación realizada oportunamente.</t>
  </si>
  <si>
    <t>Intervenciones Técnicas</t>
  </si>
  <si>
    <t>Los informes se realizan en base a requerimientos externos que no alcanzaron la proyección realizada.</t>
  </si>
  <si>
    <t>( 20 - 112 ) Autoridad Regulatoria Nuclear</t>
  </si>
  <si>
    <t>( 20 - 112 - 16 ) Regulación y Fiscalización de las Actividades Nucleares</t>
  </si>
  <si>
    <t>4.1</t>
  </si>
  <si>
    <t>UE: Autoridad Regulatoria Nuclear</t>
  </si>
  <si>
    <t>Otorgamiento de Licencias de Instalaciones</t>
  </si>
  <si>
    <t>Licencia Otorgada</t>
  </si>
  <si>
    <t>Otorgamiento de Registros de Instalaciones</t>
  </si>
  <si>
    <t>Registro</t>
  </si>
  <si>
    <t>Fiscalización y Control de Instalaciones Nucleares y Radioactivas</t>
  </si>
  <si>
    <t>Evaluaciones de Seguridad Radiológica y Nuclear</t>
  </si>
  <si>
    <t>Evaluación</t>
  </si>
  <si>
    <t>( 20 - 303 ) Secretaría de Programación para la Prevención de la Drogadicción y Lucha Contra el Narcotráfico</t>
  </si>
  <si>
    <t>( 20 - 303 - 16 ) Prevención, Asistencia, Control y Lucha Contra la Drogadicción</t>
  </si>
  <si>
    <t>3.2</t>
  </si>
  <si>
    <t>UE: Subsecretaría de Prevención, Capacitación y asistencia de las Adicciones</t>
  </si>
  <si>
    <t>Asistencia Financiera Integral a Drogadependientes</t>
  </si>
  <si>
    <t>Paciente Asistido</t>
  </si>
  <si>
    <t>La ejecución está relacionada directamente a la demanda.</t>
  </si>
  <si>
    <t>Capacitación en la Materia del Uso Indebido de Drogas y Adicciones</t>
  </si>
  <si>
    <t>Atención Telefónica</t>
  </si>
  <si>
    <t>La ejecución depende de la demanda del período</t>
  </si>
  <si>
    <t>( 20 - 345 ) Consejo Nacional de Coordinación de Políticas Sociales</t>
  </si>
  <si>
    <t>( 20 - 345 - 17 ) Formulación e Implementación de Políticas Públicas de la Mujer</t>
  </si>
  <si>
    <t>UE: Consejo Nacional de Coordinación de Políticas Sociales</t>
  </si>
  <si>
    <t>Fortalecimiento Institucional a OGs y ONGs de Mujeres</t>
  </si>
  <si>
    <t>Institución Asistida</t>
  </si>
  <si>
    <t>Capacitación para el Desarrollo Integral de la Mujer</t>
  </si>
  <si>
    <t>( 20 - 345 - 21 ) Asistencia y Coordinación de Políticas Sociales</t>
  </si>
  <si>
    <t>Asistencia Técnica-Financiera</t>
  </si>
  <si>
    <t>Municipio Asistido</t>
  </si>
  <si>
    <t>Organización Asistida</t>
  </si>
  <si>
    <t>Capacitación</t>
  </si>
  <si>
    <t>Seminario</t>
  </si>
  <si>
    <t>Difusión de Información Institucional</t>
  </si>
  <si>
    <t>Individualización de Organizaciones Comunitarias y Entidades de Bien Público</t>
  </si>
  <si>
    <t>Institución Incorporada</t>
  </si>
  <si>
    <t>Fortalecimiento de las Actividades de las Organizaciones Comunitarias</t>
  </si>
  <si>
    <t>Atención de Organizaciones de la Comunidad</t>
  </si>
  <si>
    <t>Consulta</t>
  </si>
  <si>
    <t>Subsidios a Personas e Instituciones</t>
  </si>
  <si>
    <t>Persona Asistida</t>
  </si>
  <si>
    <t>Subsidios a Discapacitados</t>
  </si>
  <si>
    <t>Evaluación de Situación Social Provincial y Planes Sociales</t>
  </si>
  <si>
    <t>Administración de Base de Datos de Beneficiarios de Planes Sociales-SISFAM</t>
  </si>
  <si>
    <t>Hogar Identificado</t>
  </si>
  <si>
    <t xml:space="preserve"> TOTAL PROGRAMAS BAJO SEGUIMIENTO DE PRESIDENCIA DE LA NACIÓN</t>
  </si>
  <si>
    <t>( 25 ) Jefatura de Gabinete de Ministros</t>
  </si>
  <si>
    <t>( 25 - 205 ) Agencia de Administración de Bienes del Estado</t>
  </si>
  <si>
    <t>( 25 - 205 - 34 ) Administración de Bienes del Estado</t>
  </si>
  <si>
    <t>1.6</t>
  </si>
  <si>
    <t>UE: Agencia de Administración de Bienes del Estado</t>
  </si>
  <si>
    <t>Asignación de Inmuebles en Uso, Concesión o Desafectación</t>
  </si>
  <si>
    <t>Inmueble Asignado</t>
  </si>
  <si>
    <t>Transferencias de Inmuebles en el marco del PROCREAR</t>
  </si>
  <si>
    <t>Inmueble Transferido</t>
  </si>
  <si>
    <t>Administración del Registro de Bienes Inmuebles del Estado</t>
  </si>
  <si>
    <t>Inmueble Registrado</t>
  </si>
  <si>
    <t>Fiscalización de Inmuebles Asignados en Uso, Concesión o Desafectación</t>
  </si>
  <si>
    <t>Inmueble Relevado</t>
  </si>
  <si>
    <t>Desarrollo de Iniciativas para el Aprovechamiento de Tierras del Estado</t>
  </si>
  <si>
    <t>Proyecto Elaborado</t>
  </si>
  <si>
    <t>( 25 - 305 ) Dirección General de Administración - Jefatura de Gabinete</t>
  </si>
  <si>
    <t>( 25 - 305 - 59 ) Acciones del Sistema Federal de Medios y Contenidos Públicos</t>
  </si>
  <si>
    <t>4.2</t>
  </si>
  <si>
    <t>1.3</t>
  </si>
  <si>
    <t>Producción de Contenidos Audiovisuales</t>
  </si>
  <si>
    <t>Hora Producida</t>
  </si>
  <si>
    <t>Previo al cierre del ejercicio presupuestario 2015, se suscribieron compromisos adicionales para producir una mayor cantidad de producciones audiovisuales. Dicha modificación fue informada mediante reprogramación, la cual por demoras administrativas solo fue informada respecto del 3° y 4° Trimestre.</t>
  </si>
  <si>
    <t>Adquisición de Contenidos Audiovisuales</t>
  </si>
  <si>
    <t>Hora Adquirida</t>
  </si>
  <si>
    <t>Asistencia Financiera para la Puesta en Valor de Teatros</t>
  </si>
  <si>
    <t>Teatro Restaurado</t>
  </si>
  <si>
    <t xml:space="preserve"> TOTAL PROGRAMAS BAJO SEGUIMIENTO DE JEFATURA DE GABINETE DE MINISTROS</t>
  </si>
  <si>
    <t>( 26 ) Ministerio de Modernización</t>
  </si>
  <si>
    <t>( 26 - 366 ) Ministerio de Modernización</t>
  </si>
  <si>
    <t>( 26 - 366 - 20 ) Capacitación de los Recursos Humanos del Sector Público</t>
  </si>
  <si>
    <t>UE: Ministerio de Modernización</t>
  </si>
  <si>
    <t>El desvío del período acumula una diferencia del 1er.trimestre (589)  informada estimativamente en esa instancia por no disponer de la estadística de la página web.</t>
  </si>
  <si>
    <t>Formación de Formadores</t>
  </si>
  <si>
    <t>Docente Capacitado</t>
  </si>
  <si>
    <t>Se adicionó una comisión de curso debido a la demanda de vacantes, compensándose el desvío del 1er.trimestre.</t>
  </si>
  <si>
    <t>Capacitación de Agentes Públicos</t>
  </si>
  <si>
    <t>El crecimiento del número de capacitados se debió a la implementación masiva de la capacitación en Gestión Documental Electrónica.</t>
  </si>
  <si>
    <t>Asistencia Técnica en Capacitación a Instituciones Públicas</t>
  </si>
  <si>
    <t>Unidad de Capacitación Asistida</t>
  </si>
  <si>
    <t>Asistencia Técnica a Bibliotecas</t>
  </si>
  <si>
    <t>Biblioteca Asistida</t>
  </si>
  <si>
    <t>Acreditación de Actividades de Capacitación</t>
  </si>
  <si>
    <t>Dictamen</t>
  </si>
  <si>
    <t>El cambio de gestión generó discontinuidad en las oficinas de capacitación, que procesaron menos requerimientos de capacitación</t>
  </si>
  <si>
    <t xml:space="preserve"> TOTAL PROGRAMAS BAJO SEGUIMIENTO DE MINISTERIO DE MODERNIZACIÓN</t>
  </si>
  <si>
    <t>( 30 ) Ministerio del Interior, Obras Públicas y Vivienda</t>
  </si>
  <si>
    <t>( 30 - 108 ) Instituto Nacional del Agua</t>
  </si>
  <si>
    <t>( 30 - 108 - 16 ) Desarrollo de la Ciencia y Técnica del Agua</t>
  </si>
  <si>
    <t>3.5</t>
  </si>
  <si>
    <t>UE: Instituto Nacional del Agua</t>
  </si>
  <si>
    <t>Análisis Químicos Especializados</t>
  </si>
  <si>
    <t>Análisis</t>
  </si>
  <si>
    <t>Servicios de Información Hidrometeorológica</t>
  </si>
  <si>
    <t>Servicios de Asistencia Técnica</t>
  </si>
  <si>
    <t>Proyecto Terminado</t>
  </si>
  <si>
    <t>Difusión de Investigaciones Técnicas</t>
  </si>
  <si>
    <t>( 30 - 200 ) Registro Nacional de las Personas</t>
  </si>
  <si>
    <t>( 30 - 200 - 16 ) Identificación, Registro y Clasificación del Potencial Humano Nacional</t>
  </si>
  <si>
    <t>1.5</t>
  </si>
  <si>
    <t>UE: Registro Nacional de las Personas</t>
  </si>
  <si>
    <t>Emisión Documento Nacional de Identidad</t>
  </si>
  <si>
    <t>Documento</t>
  </si>
  <si>
    <t>Difusión de Temas de Población</t>
  </si>
  <si>
    <t>Capacitación a Organismos no Gubernamentales</t>
  </si>
  <si>
    <t>Emisión de Pasaportes</t>
  </si>
  <si>
    <t>( 30 - 201 ) Dirección Nacional de Migraciones</t>
  </si>
  <si>
    <t>( 30 - 201 - 16 ) Control de Ingresos y  Egresos de Personas en el Territorio Nacional</t>
  </si>
  <si>
    <t>UE: Dirección Nacional de Migraciones</t>
  </si>
  <si>
    <t>Registro de Ingresos y Egresos</t>
  </si>
  <si>
    <t>Agente Aprobado</t>
  </si>
  <si>
    <t>Curso Dictado</t>
  </si>
  <si>
    <t>De acuerdo a  lo informado por el Departamento de Desarrollo de Carrera de esta DNM, el desvío acumulado en la cantidad de cursos dictados se debe a la demora en la implementación de algunas capacitaciones, como los cursos de Idiomas, por lo que se llevaron a cabo menos actividades de las programadas.
Asimismo, se prevé compensar y superar estos valores en el tercer y cuarto trimestre del año.</t>
  </si>
  <si>
    <t>Expedición de Certificados</t>
  </si>
  <si>
    <t>Certificado Expedido</t>
  </si>
  <si>
    <t>De acuerdo a lo informado por el Departamento de Certificación, la diferencia acumulada entre las metas programadas y ejecutadas, podría deberse a la creciente digitalización de expedientes de Radicación, dado que al registrarse digitalmente las residencias, el ReNaPer se basa en datos ya ingresados al sistema para emitir Documentos de Identidad, por lo que solo se presentan a solicitar certificado los extranjeros cuya residencia no esté ingresada al mismo o cuya veracidad o status migratorio sea dudoso.</t>
  </si>
  <si>
    <t>Habilitación de Salidas</t>
  </si>
  <si>
    <t>Autorización Otorgada</t>
  </si>
  <si>
    <t>De acuerdo a lo informado por la Dirección  General de Movimiento Migratorio, el desvío acumulado en la ejecución de esta meta dependen de los trámites de regulación migratoria realizados por esta DNM.</t>
  </si>
  <si>
    <t>Otorgamiento de Permisos de Ingresos</t>
  </si>
  <si>
    <t>Prórrogas de Permanencia</t>
  </si>
  <si>
    <t>De acuerdo a lo informado por la Dirección de Radicaciones, las variaciones entre las cantidades programas y ejecutadas, obedecen a que no se contabilizan aquellos trámites en los que no se genera boleta de pago para el migrante. De acreditarse alguno de los motivos de excepción de pago que prevé la normativa, no se emite la boleta de pago, por lo cual no son tenidos en cuenta por el aplicativo en que se efectuó la consulta (Sadex - Resumen Estadístico - Gestión - BURe).</t>
  </si>
  <si>
    <t>Otorgamiento de Radicaciones</t>
  </si>
  <si>
    <t>De acuerdo a lo informado por la Dirección de Radicaciones, la ejecución de esta meta física se relaciona inversamente con la ejecución de las renovaciones precarias. Toda vez que, estas últimas se emiten con una vigencia de hasta 90 (noventa) días y sólo se renuevan en el caso de que el trámite no se encuentre resuelto. Por lo que, a mayor cantidad de residencias concedidas o denegadas dentro de esos 90 (noventa) días, menor es la cantidad de renovaciones precarias que se renuevan.</t>
  </si>
  <si>
    <t>Regularización Situación de Extranjeros</t>
  </si>
  <si>
    <t>Extranjero Irregular Contactado</t>
  </si>
  <si>
    <t xml:space="preserve">De acuerdo a lo informado por la Dirección de Control de Permanencia, el desvío positivo acumulado en la ejecución de esta meta obedece a que no es posible determinar previo a las inspecciones la situación migratoria de los extranjeros detectados, siendo estos valores siempre estimativos.
</t>
  </si>
  <si>
    <t>Extranjero Regular Contactado</t>
  </si>
  <si>
    <t>De acuerdo a lo informado por la Dirección de Control de Permanencia, el desvío positivo acumulado en la ejecución de esta meta obedece a que no es posible determinar previo a las inspecciones la situación migratoria de los extranjeros detectados, siendo estos valores siempre estimativos.
A su vez, la mayor ejecución durante el primer semestre del año en curso guarda relación con la reasignación de recursos, tanto en Sede Central como en Delegaciones de esta DNM.</t>
  </si>
  <si>
    <t>Aplicación Régimen de Sanciones</t>
  </si>
  <si>
    <t>Acta Labrada</t>
  </si>
  <si>
    <t>De acuerdo a lo informado por la Dirección de Control de Permanencia, en relación con los desvíos observados se informa que no  es posible determinar previo a las inspecciones la situación migratoria de los extranjeros detectados y si dicha situación derivará en actas de infracción , siendo estos valores siempre estimativos.
A su vez, la mayor ejecución durante el primer semestre del año en curso guarda relación con la reasignación de recursos, tanto en Sede Central como en Delegaciones de esta DNM.</t>
  </si>
  <si>
    <t>Aplicación de Sanciones Ley Migratoria</t>
  </si>
  <si>
    <t>Expulsión Efectivizada</t>
  </si>
  <si>
    <t>De acuerdo a lo informado por la Dirección de Control de Permanencia, la ejecución de esta meta está vinculada a factores externos como la firma de resoluciones de extrañamiento por parte de los Juzgados de Ejecución, o la disponibilidad de plazas en el transporte internacional.</t>
  </si>
  <si>
    <t>Documentación de Extranjeros</t>
  </si>
  <si>
    <t>DNI para Extranjeros Emitido</t>
  </si>
  <si>
    <t>De acuerdo a lo informado por el Departamento de Documentación de Extranjeros, la variación acumulada entre las cantidades programadas y las ejecutadas durante el primer semestre tiene relación directa con el incremento verificado para el mismo período en la PTB N° 2380 "DNI para Extranjero Iniciado".</t>
  </si>
  <si>
    <t>( 30 - 325 ) Ministerio del Interior, Obras Públicas y Vivienda (Gastos Propios)</t>
  </si>
  <si>
    <t>( 30 - 325 - 16 ) Fomento e Impulso al Desarrollo del Sistema Democrático</t>
  </si>
  <si>
    <t>UE: Secretaría de Asuntos Políticos y Fortalecimiento Institucional</t>
  </si>
  <si>
    <t>Asistencia Financiera a Partidos Políticos</t>
  </si>
  <si>
    <t>Subsidio</t>
  </si>
  <si>
    <t>Capacitación de Dirigentes Políticos y Sociales</t>
  </si>
  <si>
    <t>Edición de la Revista - Libro "Capacitación Política"</t>
  </si>
  <si>
    <t>Ejemplar Impreso</t>
  </si>
  <si>
    <t>( 30 - 325 - 17 ) Cooperación, Asistencia Técnica y Capacitación a Municipios</t>
  </si>
  <si>
    <t>UE: Secretaría de Asuntos Municipales</t>
  </si>
  <si>
    <t>Fortalecimiento del Rol de los Municipios como Catalizador de Procesos de Desarrollo Local</t>
  </si>
  <si>
    <t>Realización de Estudios de Pre-Inversión</t>
  </si>
  <si>
    <t>Estudio Específico Finalizado</t>
  </si>
  <si>
    <t>Estudio General Finalizado</t>
  </si>
  <si>
    <t>( 30 - 325 - 25 ) Fortalecimiento de las Relaciones con la Comunidad</t>
  </si>
  <si>
    <t>UE: Dirección Nacional de Relaciones con la Comunidad</t>
  </si>
  <si>
    <t>Asistencia Técnica y Capacitación</t>
  </si>
  <si>
    <t>Fortalecimiento Institucional y Promoción de la Participación Ciudadana</t>
  </si>
  <si>
    <t>Taller</t>
  </si>
  <si>
    <t>( 30 - 325 - 26 ) Conservación y Custodia de los Documentos de la Nación</t>
  </si>
  <si>
    <t>1.8</t>
  </si>
  <si>
    <t>UE: Archivo General de la Nación</t>
  </si>
  <si>
    <t>Asistencia Técnica Archivística</t>
  </si>
  <si>
    <t>Organismo Asesorado</t>
  </si>
  <si>
    <t>Digitalización de Documentos</t>
  </si>
  <si>
    <t>Folio Digitalizado</t>
  </si>
  <si>
    <t>Digitalización y Catalogación del Acervo Fotográfico</t>
  </si>
  <si>
    <t>Fotografía</t>
  </si>
  <si>
    <t>Digitalización de Archivos Audiovisuales</t>
  </si>
  <si>
    <t>Hora</t>
  </si>
  <si>
    <t>( 30 - 325 - 37 ) Acciones para la Provisión de Tierras para el Hábitat Social</t>
  </si>
  <si>
    <t>UE: Secretaría de Vivienda y Hábitat</t>
  </si>
  <si>
    <t>Normalización de la Situación Dominial</t>
  </si>
  <si>
    <t>Escritura</t>
  </si>
  <si>
    <t>Asistencia Técnica y Financiera para Vivienda Básica</t>
  </si>
  <si>
    <t>Vivienda Terminada</t>
  </si>
  <si>
    <t>Asistencia Técnica y Financiera para Mejoramiento Habitacional</t>
  </si>
  <si>
    <t>Solución Habitacional Terminada</t>
  </si>
  <si>
    <t>Asistencia Técnica y Financiera para Infraestructura Básica</t>
  </si>
  <si>
    <t>Obra Terminada</t>
  </si>
  <si>
    <t>Asistencia Técnica y Financiera Obras Urbanas</t>
  </si>
  <si>
    <t>Asistencia Técnica en Mensura</t>
  </si>
  <si>
    <t>Mensura</t>
  </si>
  <si>
    <t>Promoción y Fortalecimiento de Instituciones del Hábitat</t>
  </si>
  <si>
    <t>Organización Fortalecida</t>
  </si>
  <si>
    <t>Organización Formalizada</t>
  </si>
  <si>
    <t>Organización y Producción Social del Hábitat</t>
  </si>
  <si>
    <t>Familia Atendida</t>
  </si>
  <si>
    <t>Conflicto Atendido</t>
  </si>
  <si>
    <t>( 30 - 325 - 66 ) Prevención Sísmica</t>
  </si>
  <si>
    <t>UE: Instituto Nacional de Prevención Sísmica</t>
  </si>
  <si>
    <t>Operación y Mantenimiento de la Red Nacional de Estaciones Sismológicas</t>
  </si>
  <si>
    <t>Equipo</t>
  </si>
  <si>
    <t>Operación y Mantenimiento de la Red Nacional de Acelerógrafos</t>
  </si>
  <si>
    <t>Estudios en Sismología e Ingeniería Sismorresistente</t>
  </si>
  <si>
    <t>Estudio Elaborado</t>
  </si>
  <si>
    <t>Capacitación en Prevención Sísmica</t>
  </si>
  <si>
    <t>Capacitación sobre la Aplicación de Reglamentos para Construcciones Sismorresistentes</t>
  </si>
  <si>
    <t>Visitas Didácticas sobre Concientización Sísmica</t>
  </si>
  <si>
    <t>Visita Didáctica Realizada</t>
  </si>
  <si>
    <t>( 30 - 325 - 67 ) Acciones para el Desarrollo de la Infraestructura Social (BID Nº 2662/OC-AR;  3458/OC-AR  y FONPLATA AR Nº 21/2014)</t>
  </si>
  <si>
    <t>3.7</t>
  </si>
  <si>
    <t>Ejecución de Proyectos de Agua y Saneamiento</t>
  </si>
  <si>
    <t>Acciones para Mejoramiento Barrial</t>
  </si>
  <si>
    <t>Familia Asistida</t>
  </si>
  <si>
    <t>( 30 - 325 - 68 ) Desarrollo de la Infraestructura Habitacional "TECHO DIGNO"</t>
  </si>
  <si>
    <t>Construcción de Viviendas</t>
  </si>
  <si>
    <t>( 30 - 325 - 69 ) Acciones para el Mejoramiento Habitacional e Infraestructura Básica</t>
  </si>
  <si>
    <t>Proyecto</t>
  </si>
  <si>
    <t>Construcción de Soluciones Habitacionales</t>
  </si>
  <si>
    <t>Construcción de Obras de Equipamiento Comunitario</t>
  </si>
  <si>
    <t>Construcción de Obras de Infraestructura Urbana</t>
  </si>
  <si>
    <t>Construcción de Soluciones Habitacionales - Mejor Vivir</t>
  </si>
  <si>
    <t>( 30 - 325 - 70 ) Fortalecimiento Comunitario del Habitat</t>
  </si>
  <si>
    <t>Construcción de Viviendas con Cooperativas de Trabajo</t>
  </si>
  <si>
    <t>Construcción de Soluciones Habitacional con Cooperativas de Trabajo</t>
  </si>
  <si>
    <t>Construcción de Centros Integradores Comunitarios con Cooperativas de Trabajo</t>
  </si>
  <si>
    <t>Centro Integrador Terminado</t>
  </si>
  <si>
    <t>( 30 - 325 - 71 ) Urbanización de Villas y Asentamientos Precarios</t>
  </si>
  <si>
    <t>( 30 - 325 - 88 ) Apoyo para el Desarrollo de la Infraestructura Universitaria</t>
  </si>
  <si>
    <t>UE: Subsecretaría de Obras Públicas</t>
  </si>
  <si>
    <t>Asistencia Financiera para Obras en Universidades  Nacionales</t>
  </si>
  <si>
    <t>( 30 - 325 - 89 ) Acciones para "Más Escuelas, Mejor Educación" (BID Nº 1345, Nº 1966 y Nº 2424 y S/N y CAF Nº 7908)</t>
  </si>
  <si>
    <t>UE: Unidad Ejecutora de Préstamos</t>
  </si>
  <si>
    <t>Construcción de Escuelas</t>
  </si>
  <si>
    <t>Escuela Construida</t>
  </si>
  <si>
    <t>( 30 - 612 ) Tribunal de Tasaciones de la Nación</t>
  </si>
  <si>
    <t>( 30 - 612 - 54 ) Tasación de Bienes</t>
  </si>
  <si>
    <t>UE: Tribunal de Tasaciones de la Nación</t>
  </si>
  <si>
    <t>Tasaciones Especiales y Judiciales</t>
  </si>
  <si>
    <t>Tasación</t>
  </si>
  <si>
    <t>Valuación de Bienes para Fines Contables</t>
  </si>
  <si>
    <t>( 30 - 613 ) Ente Nacional de Obras Hídricas de Saneamiento</t>
  </si>
  <si>
    <t>( 30 - 613 - 20 ) Asistencia Técnico - Financiera y Desarrollo de Infraestructura para el Saneamiento</t>
  </si>
  <si>
    <t>5.1</t>
  </si>
  <si>
    <t>3.8</t>
  </si>
  <si>
    <t>UE: Ente Nacional de Obras Hídricas de Saneamiento</t>
  </si>
  <si>
    <t>Habilitación de Obras Menores de Saneamiento</t>
  </si>
  <si>
    <t>Obra Habilitada</t>
  </si>
  <si>
    <t>El desvío obedece a que no han podido cerrarse obras por falta de envío del balance de economías y demasías y porque los entes ejecutores no han enviado la documentación correspondiente a la aplicación de multas.</t>
  </si>
  <si>
    <t>Expansiones de Agua Potable y Cloaca con Cooperativas de Trabajo</t>
  </si>
  <si>
    <t>El desvío se debe a que los Entes Ejecutores no cumplen con la documentación requerida, en cuanto a la actualización del plazo de obra, contratación y certificación, como así por las diferencias de costos para finalizar o continuar con la ejecución de las obras.</t>
  </si>
  <si>
    <t>Habilitación de Obras de Abastecimiento para Pequeños Centros Urbanos (BID VII)</t>
  </si>
  <si>
    <t>Habilitación de Obras de Agua Potable y Saneamiento en Grandes Asentamientos Urbanos</t>
  </si>
  <si>
    <t>Habilitación de Obras Especiales de Agua Potable y Saneamiento</t>
  </si>
  <si>
    <t>Demora por evaluación y análisis de la certificación de obra.</t>
  </si>
  <si>
    <t>Expansión de Redes de Agua y Cloacas (PAST)</t>
  </si>
  <si>
    <t>El desvío se debe a que los Entes Ejecutores no cumplen con la documentación requerida, en cuanto a la actualización del plazo de obra, contratación y certificación, como así también por las diferencias de costos, para dar continuidad a la ejecución y finalización de las obras.</t>
  </si>
  <si>
    <t>Ejecución de Proyectos de Infraestructura de Agua Potable y Saneamiento</t>
  </si>
  <si>
    <t>Dificultades para terminar los trabajos en la planta operativa de la obra Gándara por demoras en el suministro de energía eléctrica. Fecha estimada de finalización de obra: agosto 2016.</t>
  </si>
  <si>
    <t>( 30 - 656 ) Organismo Regulador de Seguridad de Presas</t>
  </si>
  <si>
    <t>( 30 - 656 - 17 ) Control de Seguridad de Presas</t>
  </si>
  <si>
    <t>UE: Organismo Regulador de Seguridad de Presas</t>
  </si>
  <si>
    <t>Asistencia Técnica a Entidades</t>
  </si>
  <si>
    <t>Entidad Asistida</t>
  </si>
  <si>
    <t>Inspeccion General de Presas</t>
  </si>
  <si>
    <t>Inspección Realizada</t>
  </si>
  <si>
    <t>Reprogramaciones de los Concesionarios.</t>
  </si>
  <si>
    <t>Fiscalización de Ensayos de Equipos Hidroelectromecanicos</t>
  </si>
  <si>
    <t>Fiscalización Realizada</t>
  </si>
  <si>
    <t>Fiscalización de Informes Comportamiento de Presas y Obras Complementarias</t>
  </si>
  <si>
    <t>Fiscalización de Ejercitación de PADE</t>
  </si>
  <si>
    <t>Fiscalización de Auditoría Técnica de Obras</t>
  </si>
  <si>
    <t>Campañas de Comunicación Educativa sobre Seguridad de Presas</t>
  </si>
  <si>
    <t>Campaña de Divulgación Institucional y Concientización  sobre Seguridad de Presas</t>
  </si>
  <si>
    <t>Público Participante</t>
  </si>
  <si>
    <t xml:space="preserve"> TOTAL PROGRAMAS BAJO SEGUIMIENTO DE MINISTERIO DEL INTERIOR, OBRAS PÚBLICAS Y VIVIENDA</t>
  </si>
  <si>
    <t>( 35 ) Ministerio de Relaciones Exteriores y Culto</t>
  </si>
  <si>
    <t>( 35 - 307 ) Ministerio de Relaciones Exteriores y Culto</t>
  </si>
  <si>
    <t>( 35 - 307 - 16 ) Acciones Diplomáticas de Política Exterior</t>
  </si>
  <si>
    <t>1.4</t>
  </si>
  <si>
    <t>UE: Secretaría de Relaciones Exteriores</t>
  </si>
  <si>
    <t>Representación Diplomática en el Exterior</t>
  </si>
  <si>
    <t>Embajada Argentina</t>
  </si>
  <si>
    <t>Apertura pendiente Embajada en Senegal.</t>
  </si>
  <si>
    <t>Demarcación de Límites Internacionales</t>
  </si>
  <si>
    <t>Campaña</t>
  </si>
  <si>
    <t>Representación Consular en el Exterior</t>
  </si>
  <si>
    <t>Oficina Consular</t>
  </si>
  <si>
    <t>Apertura pendiente Consulado en Monterrey.</t>
  </si>
  <si>
    <t>Misión Ante Organismos Internacionales</t>
  </si>
  <si>
    <t>Representación</t>
  </si>
  <si>
    <t>Actuación Consular</t>
  </si>
  <si>
    <t>Intervención</t>
  </si>
  <si>
    <t>Promoción de la Cultura Argentina en el Exterior</t>
  </si>
  <si>
    <t>Evento</t>
  </si>
  <si>
    <t>Altas, anulaciones y reprogramaciones atento la naturaleza de las actividades.</t>
  </si>
  <si>
    <t>Promoción de la Literatura Argentina en el Exterior</t>
  </si>
  <si>
    <t>Obra Traducida</t>
  </si>
  <si>
    <t>( 35 - 307 - 17 ) Registro y Sostenimiento de Cultos</t>
  </si>
  <si>
    <t>UE: Secretaría de Culto</t>
  </si>
  <si>
    <t>Asistencia Financiera Culto Católico</t>
  </si>
  <si>
    <t>Arzobispo/Obispo</t>
  </si>
  <si>
    <t>Hubo menos designaciones de las previstas inicialmente, amén de las que se encuentran en trámite,  además de haberse producido el fallecimiento de beneficiarios en el caso de la asignación prevista por la Ley N° 21.540.</t>
  </si>
  <si>
    <t>Seminarista</t>
  </si>
  <si>
    <t>Sacerdote</t>
  </si>
  <si>
    <t>Hubo menos solicitudes de las previstas, además de haberse producido el fallecimiento y bajas voluntarias de beneficiarios en el caso de la asignación prevista por la Ley N° 22.430.</t>
  </si>
  <si>
    <t>( 35 - 307 - 19 ) Mantenimiento y Promoción de las Relaciones Económicas Internacionales</t>
  </si>
  <si>
    <t>UE: Secretaría de Comercio y Relaciones Económicas Internacionales</t>
  </si>
  <si>
    <t>Organización de Eventos para la Promoción Comercial Externa</t>
  </si>
  <si>
    <t>Empresa Participante</t>
  </si>
  <si>
    <t>Otros Eventos de Promoción Comercial y/o Marca País</t>
  </si>
  <si>
    <t>Capacitación para la Promoción Comercial en el Exterior</t>
  </si>
  <si>
    <t>Curso</t>
  </si>
  <si>
    <t>Estas cifras sufren ajustes conforme evoluciona la situación económica internacional.</t>
  </si>
  <si>
    <t>Participación en Reuniones Bilaterales y Multilaterales de Negociación Económica y Comercial Externa</t>
  </si>
  <si>
    <t>Reunión</t>
  </si>
  <si>
    <t>Priorización de recursos presupuestarios. Reorganización de la agenda en Organismos Internacionales. Reprogramación de encuentros y reuniones previstas.</t>
  </si>
  <si>
    <t>Actuación Comercial</t>
  </si>
  <si>
    <t>Mayor relevamiento en el primer período. Desvío de carácter transitorio.</t>
  </si>
  <si>
    <t>Organización de la Participación Argentina en Ferias Internacionales (Con Stand)</t>
  </si>
  <si>
    <t>Feria</t>
  </si>
  <si>
    <t>Organización de Misiones Comerciales Sectoriales o Multisectoriales en el Exterior</t>
  </si>
  <si>
    <t>Misión</t>
  </si>
  <si>
    <t>( 35 - 307 - 20 ) Desarrollo del Plan Antártico</t>
  </si>
  <si>
    <t>UE: Dirección Nacional del Antártico</t>
  </si>
  <si>
    <t>Investigación Científica en la Antártida</t>
  </si>
  <si>
    <t>Proyecto Ejecución</t>
  </si>
  <si>
    <t>Apoyo Logístico y técnico a la ciencia en la Antártida</t>
  </si>
  <si>
    <t>Proyecto de Desarrollo y Apoyo a las Ciencias</t>
  </si>
  <si>
    <t>( 35 - 307 - 22 ) Promoción de la Cooperación Internacional</t>
  </si>
  <si>
    <t>UE: Secretaría de Coordinación y Cooperación Internacional</t>
  </si>
  <si>
    <t>Impulso a la Cooperación Internacional</t>
  </si>
  <si>
    <t>Revisión general de la cartera de proyectos del Fondo Argentino de Cooperación Sur-Sur (FOAR).</t>
  </si>
  <si>
    <t>( 35 - 307 - 23 ) Acciones Diplomáticas para la Promoción del Reclamo Argentino de Reconocimiento de la Soberanía Nacional de las Islas Malvinas</t>
  </si>
  <si>
    <t>UE: Subsecretaría de Malvinas y Atlántico Sur</t>
  </si>
  <si>
    <t>Promoción y Defensa de los Derechos Argentinos en el Ambito Multilateral</t>
  </si>
  <si>
    <t>Documento Aprobado</t>
  </si>
  <si>
    <t>Mantenimiento de la vigencia de la Cuestión Malvinas en el Ambito de las Naciones Unidas</t>
  </si>
  <si>
    <t>Recopilación y Organización de Antecedentes sobre la Cuestión Malvinas</t>
  </si>
  <si>
    <t>Proyecto de Investigación</t>
  </si>
  <si>
    <t>Documento Organizado/Recopilado</t>
  </si>
  <si>
    <t>Promoción de la Posición Argentina para el Logro de Apoyo a Nivel Bilateral</t>
  </si>
  <si>
    <t>Elaboración de Material Audiovisual e Impreso sobre la Cuestión Malvinas</t>
  </si>
  <si>
    <t>Producción</t>
  </si>
  <si>
    <t>Organización de Seminarios y Talleres Temáticos</t>
  </si>
  <si>
    <t>Presentación de requerimientos para la rectificación de documentos inherentes a las Islas Malvinas</t>
  </si>
  <si>
    <t>Coordinación de los Grupos de Apoyo</t>
  </si>
  <si>
    <t xml:space="preserve"> TOTAL PROGRAMAS BAJO SEGUIMIENTO DE MINISTERIO DE RELACIONES EXTERIORES Y CULTO</t>
  </si>
  <si>
    <t>( 40 ) Ministerio de Justicia y Derechos Humanos</t>
  </si>
  <si>
    <t>( 40 - 118 ) Instituto Nacional de Asuntos Indígenas</t>
  </si>
  <si>
    <t>( 40 - 118 - 16 ) Atención y Desarrollo de Poblaciones Indígenas</t>
  </si>
  <si>
    <t>UE: Instituto Nacional de Asuntos Indígenas</t>
  </si>
  <si>
    <t>Relevamiento Técnico-Jurídico - Catastral de Comunidades Indígenas</t>
  </si>
  <si>
    <t>Comunidad Relevada</t>
  </si>
  <si>
    <t>Acto Preparatorio</t>
  </si>
  <si>
    <t>Servicios Juridicos Cumplimentados</t>
  </si>
  <si>
    <t>Personeria Inscripta</t>
  </si>
  <si>
    <t>Promoción de la Participación y Organización Indígena</t>
  </si>
  <si>
    <t>Encuentro</t>
  </si>
  <si>
    <t>Fortalecimiento y Desarrollo de Comunidades Indígenas Independientes</t>
  </si>
  <si>
    <t>Proyecto Promovido</t>
  </si>
  <si>
    <t>Facilitador Incorporado</t>
  </si>
  <si>
    <t>Iniciativas Bicentenario</t>
  </si>
  <si>
    <t>Acto Conmemorativo</t>
  </si>
  <si>
    <t>Equipamiento Audiovisual y Radial en Comunidades Indigenas</t>
  </si>
  <si>
    <t>Radio Comunitaria Equipada</t>
  </si>
  <si>
    <t>Apoyo a la Restitucion de Restos</t>
  </si>
  <si>
    <t>Acto de Restitución de Restos</t>
  </si>
  <si>
    <t>( 40 - 202 ) Instituto Nacional contra la Discriminación, la Xenofobia y el Racismo</t>
  </si>
  <si>
    <t>( 40 - 202 - 16 ) Acciones contra la Discriminación, la Xenofobia y el Racismo</t>
  </si>
  <si>
    <t>UE: Instituto Nacional contra la Discriminación, la Xenofobia y el Racismo</t>
  </si>
  <si>
    <t>Divulgación de Valores Antidiscriminación</t>
  </si>
  <si>
    <t>Pronunciamiento sobre Casos de Discriminación</t>
  </si>
  <si>
    <t>Asesoramiento a Personas Discriminadas</t>
  </si>
  <si>
    <t>Persona Asesorada</t>
  </si>
  <si>
    <t>Atención de Denuncias</t>
  </si>
  <si>
    <t>Denuncia</t>
  </si>
  <si>
    <t>( 40 - 331 ) Servicio Penitenciario Federal</t>
  </si>
  <si>
    <t>( 40 - 331 - 16 ) Seguridad y Rehabilitación del Interno</t>
  </si>
  <si>
    <t>2.3</t>
  </si>
  <si>
    <t>UE: Servicio Penitenciario Federal</t>
  </si>
  <si>
    <t>Custodia y Guarda de Procesados</t>
  </si>
  <si>
    <t>Procesado</t>
  </si>
  <si>
    <t>La ejecución acumulada de la meta fue inferior a lo programado. Causas del desvío: cambios de situación procesal (Procesados a Condenados). Libertad de internos procesados por orden judicial.</t>
  </si>
  <si>
    <t>Custodia y Readaptación Social de Condenados</t>
  </si>
  <si>
    <t>Condenado</t>
  </si>
  <si>
    <t>La ejecución acumulada de la meta fue superior a lo programado. Causas del desvío: variación producto de las altas y bajas del ejercicio.</t>
  </si>
  <si>
    <t>Atención de Condenados en Período de Prueba</t>
  </si>
  <si>
    <t>La ejecución acumulada de la meta fue inferior a lo programado. Causa del desvío: disminución  de la cantidad de internos en condiciones de acceder al período de prueba.</t>
  </si>
  <si>
    <t>( 40 - 331 - 17 ) Pagos a Retirados y Pensionados</t>
  </si>
  <si>
    <t>La ejecución acumulada  de la meta fue superior a lo programado. Causa desvío: Incremento del número de beneficiarios con derecho a pensión, ante el fallecimiento del titular retirado.</t>
  </si>
  <si>
    <t>Atención de Retiros</t>
  </si>
  <si>
    <t>Retirado</t>
  </si>
  <si>
    <t>La ejecución acumulada de la meta fue inferior a lo programado. Causa desvío: disminución de agentes que han optado por el retiro voluntario en el trimestre.</t>
  </si>
  <si>
    <t>( 40 - 331 - 25 ) Formación y Capacitación</t>
  </si>
  <si>
    <t>Formación de Suboficiales</t>
  </si>
  <si>
    <t>La ejecución acumulada de la meta fue inferior a lo programado. Causa desvío: cursos en proceso cuya finalización se prevé durante el transcurso del 3er. trimestre.</t>
  </si>
  <si>
    <t>Formación de Oficiales</t>
  </si>
  <si>
    <t>Capacitación de Oficiales</t>
  </si>
  <si>
    <t>Oficial Capacitado</t>
  </si>
  <si>
    <t>La ejecución de la meta fue superior a lo programado. Causa desvío: cursos finalizados en el mes de mayo.</t>
  </si>
  <si>
    <t>( 40 - 332 ) Ministerio de Justicia y Derechos Humanos (Gastos Propios)</t>
  </si>
  <si>
    <t>( 40 - 332 - 23 ) Asistencia Jurídica y Relaciones con el Poder Judicial</t>
  </si>
  <si>
    <t>UE: Secretaría de Justicia</t>
  </si>
  <si>
    <t>Mediacion Oficial Resuelta Desfavorablemente</t>
  </si>
  <si>
    <t>Con el inicio del Sistema MEPRE los mediadores deben cargar todas las mediaciones, tanto públicas como privadas, realizadas como las que no se realizaron por incomparecencias o con falta de notificación. Es por eso que el número de mediaciones desfavorables es mayor que el programado.</t>
  </si>
  <si>
    <t>Mediacion Oficial Resuelta Favorablemente</t>
  </si>
  <si>
    <t>Con el inicio del Sistema MEPRE los mediadores deben cargar todas las mediaciones, tanto públicas como privadas, realizadas como las que no se realizaron por incomparecencias o con falta de notificación. Es por eso que el número de mediaciones favorables es mucho menor que el programado.</t>
  </si>
  <si>
    <t>Mediacion Oficial Gratuita Resuelta Desfavorablemente</t>
  </si>
  <si>
    <t>Con el inicio del Sistema MEPRE los mediadores deben cargar todas las mediaciones, oficiales como gratuitas,  realizadas como las que no se realizaron por incomparecencias o con falta de notificación. Es por eso que la cantidad de mediaciones gratuitas desfavorables es mayor al programado.</t>
  </si>
  <si>
    <t>Mediacion Oficial Gratuita Resuelta Favorablemente</t>
  </si>
  <si>
    <t>Mediación Penitenciaria</t>
  </si>
  <si>
    <t>Curso de Mediación</t>
  </si>
  <si>
    <t>Seminario Taller para Mediadores</t>
  </si>
  <si>
    <t>Certificación de Firma</t>
  </si>
  <si>
    <t>Acta Certificada</t>
  </si>
  <si>
    <t>Falta de soporte informático del circuito administrativo.</t>
  </si>
  <si>
    <t>Ejecución de Multas</t>
  </si>
  <si>
    <t>Procedimiento Iniciado</t>
  </si>
  <si>
    <t>( 40 - 332 - 26 ) Promoción y Defensa de los Derechos Humanos</t>
  </si>
  <si>
    <t>UE: Secretaría de Derechos Humanos y Pluralismo Cultural</t>
  </si>
  <si>
    <t>Otorgamiento de Indemnizaciones por Sustitución de Identidad</t>
  </si>
  <si>
    <t>Indemnización Otorgada</t>
  </si>
  <si>
    <t>Otorgamiento de Indemnizaciones por Detención y/o Nacimiento en Cautiverio</t>
  </si>
  <si>
    <t>Capacitación en Derechos Humanos</t>
  </si>
  <si>
    <t>Evaluación de Casos de Identidad Dudosa</t>
  </si>
  <si>
    <t>Caso Evaluado</t>
  </si>
  <si>
    <t>( 40 - 332 - 27 ) Controles Anticorrupción</t>
  </si>
  <si>
    <t>UE: Oficina Anticorrupción</t>
  </si>
  <si>
    <t>Resolución de Casos por Conflicto de Intereses</t>
  </si>
  <si>
    <t>Caso Resuelto</t>
  </si>
  <si>
    <t>El cambio de autoridades nacionales generó un incremento en la cantidad de consultas efectuadas sobre conflicto de intereses, incompatibilidades y otras violaciones a la ley de ética pública.</t>
  </si>
  <si>
    <t>Evaluación de Denuncias por Casos de Corrupción</t>
  </si>
  <si>
    <t>Denuncia Evaluada</t>
  </si>
  <si>
    <t>La diferencia en este rubro radica en la dificultad de realizar proyecciones de los casos que se resolverán período a período en base a que no existen parámetros predecibles para calcular el número de casos nuevos que ingresa periódicamente a estudio de esta Dirección. Por otra parte, esta tarea resulta aún más complicada porque tampoco puede conocerse de antemano la complejidad que presenta cada caso denunciado o iniciado por esta Dirección. Esa complejidad es la que determina el tiempo en que cada caso puede llegar a una resolución final, ya que dependerá de la completitud de los elementos probatorios que se logren reunir en el curso de una investigación. Finalmente el tiempo que insume la producción de medidas probatorias es incierto ya que depende, en gran parte, de la actividad de los organismos, funcionarios o particulares requeridos. Por otra parte, se ha observado un singular incremento de la cantidad de denuncias practicadas por la OA ante la justicia federal por el delito de incumplimiento de presentación de declaraciones juradas, a raíz de la implementación del Plan de Fortalecimiento del Régimen de Declaraciones Juradas.</t>
  </si>
  <si>
    <t>Derivación de Casos a la Justicia</t>
  </si>
  <si>
    <t>Caso Derivado</t>
  </si>
  <si>
    <t>Intervención en Juicios por Presuntos Delitos de Corrupción</t>
  </si>
  <si>
    <t>Juicio</t>
  </si>
  <si>
    <t>Control de DDJJ Funcionarios</t>
  </si>
  <si>
    <t>Declaración Jurada</t>
  </si>
  <si>
    <t>( 40 - 334 ) Ente de Cooperación Técnica y Financiera del Servicio Penitenciario Federal</t>
  </si>
  <si>
    <t>( 40 - 334 - 24 ) Cooperación Técnica y Financiera para la Laborterapia de Internos</t>
  </si>
  <si>
    <t>UE: Ente de Cooperación Técnica y Financiera del Servicio Penitenciario Federal</t>
  </si>
  <si>
    <t>Impulso a la Laborterapia en Unidades Penitenciarias</t>
  </si>
  <si>
    <t>Interno Trabajador</t>
  </si>
  <si>
    <t>( 40 - 670 ) Unidad de Información Finaciera</t>
  </si>
  <si>
    <t>( 40 - 670 - 37 ) Prevención del Lavado de Activos</t>
  </si>
  <si>
    <t>UE: Unidad de Información Financiera (UIF)</t>
  </si>
  <si>
    <t>Intervención en el Ámbito Judicial</t>
  </si>
  <si>
    <t>Colaboración Judicial</t>
  </si>
  <si>
    <t>Querella Activa</t>
  </si>
  <si>
    <t>Representación ante Organismos Internacionales</t>
  </si>
  <si>
    <t>Participante en Evento Internacional</t>
  </si>
  <si>
    <t>Análisis de Operaciones Sospechosas</t>
  </si>
  <si>
    <t>Reporte Resuelto</t>
  </si>
  <si>
    <t>Se debe a los lineamientos de un nuevo procedimiento establecido por la Resolución UIF Nº 18/2016. A partir del mismo, un único caso puede abarcar el análisis de un número importante de ROS/RFT.</t>
  </si>
  <si>
    <t>Supervisiones in situ a Sujetos Obligados</t>
  </si>
  <si>
    <t>Supervisión Realizada</t>
  </si>
  <si>
    <t>Se supera el objetivo propuesto en virtud de que se esta intentando abarcar más sujetos obligados para generar presencia en los distintos sectores regulados que no habían sido previamente supervisados por la UIF</t>
  </si>
  <si>
    <t>Verificación a Sujetos Obligados</t>
  </si>
  <si>
    <t>Verificación Realizada</t>
  </si>
  <si>
    <t xml:space="preserve"> TOTAL PROGRAMAS BAJO SEGUIMIENTO DE MINISTERIO DE JUSTICIA Y DERECHOS HUMANOS</t>
  </si>
  <si>
    <t>( 41 ) Ministerio de Seguridad</t>
  </si>
  <si>
    <t>( 41 - 250 ) Caja de Retiros, Jubilaciones y Pensiones de la Policía Federal Argentina</t>
  </si>
  <si>
    <t>( 41 - 250 - 18 ) Administración de Beneficios Previsionales</t>
  </si>
  <si>
    <t>UE: Caja de Retiros, Jubilaciones y Pensiones de la Policía Federal</t>
  </si>
  <si>
    <t>( 41 - 326 ) Policía Federal Argentina</t>
  </si>
  <si>
    <t>( 41 - 326 - 22 ) Asistencia Sanitaria de la Policía Federal Argentina</t>
  </si>
  <si>
    <t>UE: Dirección General de Sanidad Policial</t>
  </si>
  <si>
    <t>Atención de Pacientes Internados</t>
  </si>
  <si>
    <t>Egreso</t>
  </si>
  <si>
    <t>Atención Consultas Externas Complejo Médico</t>
  </si>
  <si>
    <t>Esta meta está sujeta a la salud del afiliado.</t>
  </si>
  <si>
    <t>Atención Consultas por Unidad de Emergencia</t>
  </si>
  <si>
    <t>El desvío producido guarda relación con la clasificación de esta meta, que se define como no controlable, quedando asociada a hechos fortuitos relacionados con la salud de sus afiliados.</t>
  </si>
  <si>
    <t>Atención en Consultorios Zonales de todo el País</t>
  </si>
  <si>
    <t>Cobertura del Personal Policial y Familia</t>
  </si>
  <si>
    <t>Medición no controlable. El desvío se debe al ingreso de personal a la Institución, como así también a las altas que realizan los afiliados principales de su grupo familiar.</t>
  </si>
  <si>
    <t>( 41 - 326 - 23 ) Formación y Capacitación de la Policía Federal Argentina</t>
  </si>
  <si>
    <t>UE: Dirección General de Instrucción</t>
  </si>
  <si>
    <t>La promoción correspondiente al período en cuestión es la Nº228, y el desvío responde a las bajas y/o exclusiones de personal producidas durante la capacitación. Las más frecuentes se deben al bajo rendimiento académico, falta de vocación de servicio, etc.</t>
  </si>
  <si>
    <t>( 41 - 326 - 28 ) Seguridad Federal</t>
  </si>
  <si>
    <t>2.2</t>
  </si>
  <si>
    <t>UE: Jefatura de la Policía Federal Argentina</t>
  </si>
  <si>
    <t>Cumplimiento de Mandatos Judiciales</t>
  </si>
  <si>
    <t>Oficio Cumplido</t>
  </si>
  <si>
    <t>Presencia Policial en Terminales Ferroviarias y de Ómnibus</t>
  </si>
  <si>
    <t>Parada Cubierta/Día</t>
  </si>
  <si>
    <t>Intervención Policial en Jurisdicción Federal</t>
  </si>
  <si>
    <t>Intervención Policial</t>
  </si>
  <si>
    <t>Al depender de distintos factores sociales, políticos y económicos, es una meta difícil de predecir. La información es parcial, ya que falta recepcionar información correspondiente al mes de junio.</t>
  </si>
  <si>
    <t>( 41 - 326 - 29 ) Seguridad Metropolitana</t>
  </si>
  <si>
    <t>Verificación Automotores</t>
  </si>
  <si>
    <t>La variación se debe al incremento de las tramitaciones en la verificación policial, por parte de los Registros Automotor, dado que los mismos deben corroborar la autenticidad y originalidad de los datos correspondientes al nº de motor y chasis, tanto de automóviles como de motocicletas. Medición no controlable.</t>
  </si>
  <si>
    <t>Detección de Infracciones al Código de Convivencia</t>
  </si>
  <si>
    <t>Infracción Comprobada</t>
  </si>
  <si>
    <t>La diferencia obedece al incremento de las faltas a los distintos artículos del Código Contravencional de la CABA.</t>
  </si>
  <si>
    <t>Presencia en Calle</t>
  </si>
  <si>
    <t>El desvío obedece a la cantidad de personal disponible con el que se cuenta para cubrir distintos objetivos, según licencias anuales y médicas que solicita el personal.</t>
  </si>
  <si>
    <t>Kilómetro Patrullado/Día</t>
  </si>
  <si>
    <t>La disminución de Km recorridos se debe al "Convenio de transferencia progresiva de l facultades y funciones de seguridad" mediante el cual la Nación transfiere a la Ciudad las dependencias operativas en materias no federales.</t>
  </si>
  <si>
    <t>Puesto de Control Vehicular/Día</t>
  </si>
  <si>
    <t>Intervención Policial en el Área Metropolitana</t>
  </si>
  <si>
    <t>( 41 - 326 - 30 ) Servicio de Bomberos</t>
  </si>
  <si>
    <t>UE: Superintendencia Federal de Bomberos</t>
  </si>
  <si>
    <t>Intervención de Bomberos en Siniestro</t>
  </si>
  <si>
    <t>Intervención en Siniestro</t>
  </si>
  <si>
    <t>Informe Técnico de Seguridad Contra Incendio</t>
  </si>
  <si>
    <t>El desvío obedece a que al ser la meta no  controlable por el organismo, los informes realizados quedan supeditados a la cantidad de requerimientos efectuados para la renovación de habilitaciones de los distintos locales, como así también de aquellos que la solicitan al momento de comenzar su actividad por primera vez.</t>
  </si>
  <si>
    <t>( 41 - 343 ) Ministerio de Seguridad</t>
  </si>
  <si>
    <t>( 41 - 343 - 41 ) Políticas de Seguridad, Participación Ciudadana, Territorial, Investigación del Delito Organizado</t>
  </si>
  <si>
    <t>2.4</t>
  </si>
  <si>
    <t>UE: Secretaría de Seguridad</t>
  </si>
  <si>
    <t>Fiscalización  de Seguridad en Espectáculos Futbolísticos</t>
  </si>
  <si>
    <t>Partido Fiscalizado</t>
  </si>
  <si>
    <t>Campaña Pública en Materia de Violencia y Delito</t>
  </si>
  <si>
    <t>Campaña Ejecutada</t>
  </si>
  <si>
    <t>Fiscalización de Local de Autopartes</t>
  </si>
  <si>
    <t>Local Fiscalizado</t>
  </si>
  <si>
    <t>Compactación de Vehículos (PRO.NA.COM.)</t>
  </si>
  <si>
    <t>Vehículo Compactado</t>
  </si>
  <si>
    <t>Por diferentes motivos se han suspendido las compactaciones.</t>
  </si>
  <si>
    <t>Acciones de Prevención Social</t>
  </si>
  <si>
    <t>Mesa Barrial en Funcionamiento</t>
  </si>
  <si>
    <t>Persona en Planes Locales de Prevención Social</t>
  </si>
  <si>
    <t>Participación Comunitaria en Seguridad</t>
  </si>
  <si>
    <t>Evento/Jornada</t>
  </si>
  <si>
    <t>Inspección Técnica Evaluadora de Estadios Futbolísticos</t>
  </si>
  <si>
    <t>( 41 - 343 - 42 ) Acciones de Cooperación con los Poderes Judiciales, Ministerios Públicos y Legislaturas</t>
  </si>
  <si>
    <t>UE: Secretaría de Cooperación con los Poderes Judiciales, Ministerios Públicos y Legislaturas</t>
  </si>
  <si>
    <t>Atención Llamadas 0800MINSEG</t>
  </si>
  <si>
    <t>Demanda Atendida</t>
  </si>
  <si>
    <t>La diferencia se registra en el segundo trimestre, debido a que el flujo de tramites recibidos fue menor al previsto.</t>
  </si>
  <si>
    <t>Publicación Guía de Recursos de las Fuerzas para Operadores Judiciales</t>
  </si>
  <si>
    <t>Ejemplar Publicado</t>
  </si>
  <si>
    <t>Traslado por Requerimiento Judicial Nacional por Adicciones y/o Salud Mental</t>
  </si>
  <si>
    <t>Traslado Realizado</t>
  </si>
  <si>
    <t xml:space="preserve">los Juzgados Nacionales en lo Civil han incrementado la cantidad de requerimientos de traslados de personas con padecimiento de consumo problemático de sustancias psicoactivas y/o salud mental, conforme lo establecido por la Ley Nacional de Salud Mental y el Código Civil y Comercial Nacional. Atento a la eficaz respuesta que se brinda desde esta Coordinación en el </t>
  </si>
  <si>
    <t>cumplimiento de los mismos, con el compromiso de todo el personal en la gestión y articulación constante que se realiza con los distintos actores que intervienen, se han superado las metas establecidas.</t>
  </si>
  <si>
    <t>Capacitación sobre Cooperación e Intercambio de Información en Materia de Seguridad Nacional</t>
  </si>
  <si>
    <t>( 41 - 343 - 43 ) Acciones de Protección Civil, Prevención de Emergencias y Alerta Temprana a Desastres</t>
  </si>
  <si>
    <t>UE: Secretaría de Protección Civil y Abordaje Integral de Emergencias y Catástrofes</t>
  </si>
  <si>
    <t>Asistencia Financiera a Cuerpo de Bomberos</t>
  </si>
  <si>
    <t>se realizaron menos transferencias debido a que las asociaciones se encuentran tramitando las rendiciones pendientes.</t>
  </si>
  <si>
    <t>Capacitación en Protección Civil</t>
  </si>
  <si>
    <t>( 41 - 343 - 44 ) Acciones de Formación y Capacitación</t>
  </si>
  <si>
    <t>UE: Subsecretaría de Planeamiento y Formación</t>
  </si>
  <si>
    <t>Otorgamiento de Becas de Posgrado</t>
  </si>
  <si>
    <t>Beca Otorgada</t>
  </si>
  <si>
    <t>Publicación Cuaderno sobre Seguridad</t>
  </si>
  <si>
    <t>Capacitación en Seguridad Ciudadana</t>
  </si>
  <si>
    <t>Curso Realizado</t>
  </si>
  <si>
    <t>Capacitación para Cuerpos Policiales Provinciales</t>
  </si>
  <si>
    <t>Agente</t>
  </si>
  <si>
    <t>Capacitación del Personal de Centros de Monitoreo de la Policía Federal Argentina</t>
  </si>
  <si>
    <t>Capacitación Profesional de Personal de Comisarías</t>
  </si>
  <si>
    <t>Capacitación de Efectivos Incorporados al Cuerpo de Prevención Barrial de la Polícía Federal Argentina</t>
  </si>
  <si>
    <t>Asistencia Técnica para la Formación del Destacamento de Prevención Barrial de Gendarmería Nacional y Capacitación de Efectivos</t>
  </si>
  <si>
    <t>Asistencia Técnica a Centros de Formación e Institutos Universitarios de las Fuerzas Policiales y de Seguridad para Adecuación C</t>
  </si>
  <si>
    <t>Instituto</t>
  </si>
  <si>
    <t>Asistencia Técnica a Institutos Provinciales de Formación Policial</t>
  </si>
  <si>
    <t>Provincia</t>
  </si>
  <si>
    <t>Elaboración de Recurso Didáctico</t>
  </si>
  <si>
    <t>Material Producido</t>
  </si>
  <si>
    <t>Asistencia Técnica a Unidades Académicas de la PFA en Especialidad de Investigación Criminal</t>
  </si>
  <si>
    <t>Asistencia Técnica y Capacitación a Efectivos de las Unidades de Centurón Sur</t>
  </si>
  <si>
    <t>( 41 - 343 - 45 ) Políticas de Seguridad Interior</t>
  </si>
  <si>
    <t>UE: Secretaría de Seguridad Interior</t>
  </si>
  <si>
    <t>Asistencia Técnica y Financiera a Provincias (Programa Federal de Colaboración)</t>
  </si>
  <si>
    <t>Subsidio Otorgado</t>
  </si>
  <si>
    <t>( 41 - 343 - 46 ) Coordinación de Políticas de Seguridad en Fronteras</t>
  </si>
  <si>
    <t>UE: Secretaría de Fronteras de la Nación</t>
  </si>
  <si>
    <t>Inspecciones Técnicas a Pasos Internacionales</t>
  </si>
  <si>
    <t>Establecimiento de Comandos Unificados de las Fuerzas de Seguridad</t>
  </si>
  <si>
    <t>Establecimiento Instalado</t>
  </si>
  <si>
    <t>Asistencia Financiera para Desarrollo de Fronteras</t>
  </si>
  <si>
    <t>Organismo Público Asistido</t>
  </si>
  <si>
    <t>( 41 - 343 - 47 ) Políticas de Control y Lucha contra el Narcotráfico</t>
  </si>
  <si>
    <t>UE: Subsecretaría de Lucha contra el Narcotráfico</t>
  </si>
  <si>
    <t>Capacitación en Materia de Narcotráfico</t>
  </si>
  <si>
    <t>Agente Capacitado</t>
  </si>
  <si>
    <t>Seguimiento del Delito del Narcotráfico</t>
  </si>
  <si>
    <t>Realización de Congresos y Seminarios en Materia de Narcotráficos</t>
  </si>
  <si>
    <t>Asistente</t>
  </si>
  <si>
    <t>Fomento e Impulso al Marco Normativo Anti-Narcotráfico</t>
  </si>
  <si>
    <t>Fortalecimiento de las Capacidades Operacionales</t>
  </si>
  <si>
    <t xml:space="preserve">Inscripto del Registro Nacional de Precursores Químicos </t>
  </si>
  <si>
    <t>( 41 - 375 ) Gendarmería Nacional</t>
  </si>
  <si>
    <t>( 41 - 375 - 41 ) Formación y Capacitación de la Gendarmería Nacional</t>
  </si>
  <si>
    <t>UE: Dirección General de Personal</t>
  </si>
  <si>
    <t>Capacitación de Cuadros</t>
  </si>
  <si>
    <t>Formación de Gendarmes</t>
  </si>
  <si>
    <t>La Subejecución obedeció a que parte del personal fue separado a su solicitud y por prescripción médica.</t>
  </si>
  <si>
    <t>Formación Específica de Suboficiales</t>
  </si>
  <si>
    <t>( 41 - 375 - 42 ) Asistencia Sanitaria de la Gendarmería Nacional</t>
  </si>
  <si>
    <t>Atención de Pacientes Ambulatorios</t>
  </si>
  <si>
    <t>El aumento de la meta se debe a las tareas de prevención y promoción de salud que se vienen desarrollando sobre el personal de GN y familiares, lo que provoca un aumento de las consultas asistenciales y sanitarias.</t>
  </si>
  <si>
    <t>Acciones de Educación para la Salud</t>
  </si>
  <si>
    <t>( 41 - 375 - 43 ) Atención de Pasividades de la Gendarmería Nacional</t>
  </si>
  <si>
    <t>La subejecución  se debe a la disminución de los decesos del personal en Actividad y Retirados</t>
  </si>
  <si>
    <t>La sobreejecución se debe al aumento de  los retiros voluntarios y obligatorios.</t>
  </si>
  <si>
    <t>( 41 - 375 - 44 ) Misiones Humanitarias y de Paz para Organismos Internacionales</t>
  </si>
  <si>
    <t>UE: Dirección de Operaciones para la Seguridad, Defensa y Cooperación Internacional</t>
  </si>
  <si>
    <t>Participación en Misiones de Paz</t>
  </si>
  <si>
    <t>Día/Hombre</t>
  </si>
  <si>
    <t>Menor empleo de personal debido a la reprogramación de tareas operativas por parte de las Naciones Unidas.</t>
  </si>
  <si>
    <t>( 41 - 375 - 48 ) Seguridad en Fronteras</t>
  </si>
  <si>
    <t>UE: Dirección General de Operaciones</t>
  </si>
  <si>
    <t>Dictámenes Periciales</t>
  </si>
  <si>
    <t>Informe Pericial</t>
  </si>
  <si>
    <t>Mayor requerimiento de informes periciales efectuados por los distintos Fueros de la Justicia, meta no controlable.</t>
  </si>
  <si>
    <t>Control de Ingreso y Egreso de Persona</t>
  </si>
  <si>
    <t>Vehículo Controlado</t>
  </si>
  <si>
    <t>Persona Controlada</t>
  </si>
  <si>
    <t>Mayor flujo migratorio debido a la época estival y al alto tránsito por los Pasos Internacionales "Huemules" y "Río Don Guillermo".</t>
  </si>
  <si>
    <t>Hombre en Puesto/Día</t>
  </si>
  <si>
    <t>La subejecución obedeció a la continuidad del apoyo a los Operativos de Seguridad Ciudadana y al cierre de Pasos Internacionales en la categoría "temporarios".</t>
  </si>
  <si>
    <t>Control Transporte Internacional Terrestre</t>
  </si>
  <si>
    <t>Control Realizado</t>
  </si>
  <si>
    <t>Menor tránsito de vehículos de carga por los Pasos Internacionales donde la Fuerza cumple funciones por razones comerciales.</t>
  </si>
  <si>
    <t>Patrullaje de Frontera</t>
  </si>
  <si>
    <t>La subejecución obedeció a la instalación de puestos fijos en tareas de control y seguridad en zonas de fronteras.</t>
  </si>
  <si>
    <t>Control de Ruta</t>
  </si>
  <si>
    <t>Hombre (Turno)/Día</t>
  </si>
  <si>
    <t>Mayor empleo de personal en tareas operativas de control y patrullaje realizadas en el marco del Programa de Abordaje Territorial ordenado por el Ministerio de Seguridad de la Nación en coordinación con las Fuerzas Policiales y Federales.</t>
  </si>
  <si>
    <t>Puesto de Control/Día</t>
  </si>
  <si>
    <t>La sobreejecución se debió al Programa de Abordaje Territorial ordenado por el Ministerio de Seguridad en coordinación con las Fuerzas Policiales y Federales.</t>
  </si>
  <si>
    <t>( 41 - 375 - 49 ) Operaciones Complementarias de Seguridad Interior</t>
  </si>
  <si>
    <t>Mayor requerimiento de verificaciones por parte de los usuarios.</t>
  </si>
  <si>
    <t>ISe continúan con los Operativos de Seguridad Ciudadana y otros operativos que se detallan a continuación: Campeonato Mundial de Motos Cross, Gran Premio Moto GP "Motul", Operativo Comodoro Py, Operativo Caleta Olivia, Congreso Eucarístico Nacional, Operativo Independencia (Lesa Humanidad-Tucumán), Rally Dakar y apoyo a la Seguridad en eventos deportivos futbolísticos y población anegada por las inundaciones.</t>
  </si>
  <si>
    <t>Se continúan con los Operativos de Seguridad Ciudadana y otros operativos que se detallan a continuación: Campeonato Mundial de Motos Cross, Gran Premio Moto GP "Motul", Operativo Comodoro Py, Operativo Caleta Olivia, Congreso Eucarístico Nacional, Operativo Independencia (Lesa Humanidad-Tucumán), Rally Dakar y apoyo a la Seguridad en eventos deportivos futbolísticos y población anegada por las inundaciones.</t>
  </si>
  <si>
    <t>Vehículo Controlado/Día</t>
  </si>
  <si>
    <t>Prevención del Orden Público</t>
  </si>
  <si>
    <t>Se incrementó el apoyo a eventos futbolísticos desarrollados en C.A.B.A. y A.M.B.A. con mayor presencia de efectivos a fin de evitar disturbios.</t>
  </si>
  <si>
    <t>Custodia de Objetivos Nacionales</t>
  </si>
  <si>
    <t>Menor requerimiento de transporte de material crítico.</t>
  </si>
  <si>
    <t>Control de Seguridad Vial</t>
  </si>
  <si>
    <t>Se incrementaron los controles viales debido al período estival y a los feriados nacionales.</t>
  </si>
  <si>
    <t>( 41 - 380 ) Prefectura Naval Argentina</t>
  </si>
  <si>
    <t>( 41 - 380 - 31 ) Policía de Seguridad de la Navegación</t>
  </si>
  <si>
    <t>UE: Dirección de Operaciones</t>
  </si>
  <si>
    <t>Patrullaje Policial, Marítimo, Fluvial y Lacustre</t>
  </si>
  <si>
    <t>Hora de Vuelo</t>
  </si>
  <si>
    <t>Intensificación del patrullaje en la zona de fronteras, se  incorporaron 2 aviones bimotores (PIPER 104 Y PIPER 105) y un Helicóptero SUPER PUMA SA-330.</t>
  </si>
  <si>
    <t>Hora/Embarcación</t>
  </si>
  <si>
    <t>Disminución de embarcaciones menores dispuestas para el patrullaje policial en la zona marítima, fluvial y lacustre. Las misma fueron sacadas del servicio para su mantenimiento.</t>
  </si>
  <si>
    <t>Extracción de Buques de las Aguas</t>
  </si>
  <si>
    <t>Buque Extraído</t>
  </si>
  <si>
    <t>Detección de Ilícitos de Importación/Exportación</t>
  </si>
  <si>
    <t>Ilícito Comprobado</t>
  </si>
  <si>
    <t>Reasignación de los recursos (humanos y materiales) que pretende garantizar la seguridad ciudadana mediante colaboración y asistencia a las Policías Provinciales.</t>
  </si>
  <si>
    <t>Detección de Infracciones a las Leyes de Pesca</t>
  </si>
  <si>
    <t>Cambio en la metodología de medición. 
Las intervenciones realizada se registran como un procedimiento independientemente de los secuestros de  las artes de pesca (redes, espineles, trampas centolleras, etc.) que se decomisan.</t>
  </si>
  <si>
    <t>La justicia efectuó mas requerimientos que los previstos. Cabe destacar que esta meta no es controlable por la Fuerza.</t>
  </si>
  <si>
    <t>Patrullaje Marítimo en Zona Económica Exclusiva</t>
  </si>
  <si>
    <t>Días/Buque</t>
  </si>
  <si>
    <t>Incremento en la cantidad de patrullajes que debió realizarse por prevención y control en la época estival, y por el incremento de patrullajes en la zona económica exclusiva durante el mes de mayo, afectando operativamente dos Guardacostas en forma permanente, los medios afectados fueron los GC - 26, 27 y 28, a los efectos de evitar la depredación del calamar por parte de buques pesqueros extranjeros.</t>
  </si>
  <si>
    <t>Atención de Siniestro</t>
  </si>
  <si>
    <t>Incendio Sofocado</t>
  </si>
  <si>
    <t>La meta no es controlable por el Organismo por tratarse de hechos imprevisibles y/o fortuitos.</t>
  </si>
  <si>
    <t>Derrame de Hidrocarburo Atendido</t>
  </si>
  <si>
    <t>Caso de Rescate/Asistencia</t>
  </si>
  <si>
    <t>Intervenciones Policiales</t>
  </si>
  <si>
    <t>( 41 - 380 - 32 ) Pasividades de la Prefectura Naval Argentina</t>
  </si>
  <si>
    <t>UE: Dirección del Personal</t>
  </si>
  <si>
    <t>Atención de Indemnizaciones</t>
  </si>
  <si>
    <t>( 41 - 380 - 36 ) Atención Sanitaria de la Prefectura Naval Argentina</t>
  </si>
  <si>
    <t>UE: Departamento de Sanidad</t>
  </si>
  <si>
    <t>En 2016, el Departamento de Sanidad incorporo nuevos profesionales e incorporó la atención de nuevas especialidades. Asimismo se implementó el sistema integral de turnos que agilizó el tema de las consultas.
También se agregan las consultas efectuadas por los reclutas del Institutos de Formación (IFOR).
Por último, durante los meses de abril y mayo, se realizó la campaña nacional de vacunación (Personal del Dpto. Sanidad se encargo de recorrer las Prefecturas de Zonas aplicando dosis de vacunas antigripales).</t>
  </si>
  <si>
    <t>( 41 - 380 - 37 ) Formación y Capacitación Profesional de la Prefectura Naval Argentina</t>
  </si>
  <si>
    <t>UE: Dirección de Educación</t>
  </si>
  <si>
    <t>Formación  de Marineros</t>
  </si>
  <si>
    <t>( 41 - 380 - 39 ) Control y Servicio Técnico de Seguridad de la Navegación</t>
  </si>
  <si>
    <t>UE: Dirección de Policía de Seguridad de la Navegación</t>
  </si>
  <si>
    <t>Inspección de la Navegación</t>
  </si>
  <si>
    <t>Buque Inspeccionado</t>
  </si>
  <si>
    <t>La medición fue estimada en base a las inspecciones realizadas a buques de bandera extranjera, que efectúan navegación marítima internacional y que recalan voluntariamente en puertos Argentinos a los que se inspeccionan bajo las Normas Internacionales que rigen en materia de  seguridad y protección marítima y prevención de la contaminación.
Medición no controlable.</t>
  </si>
  <si>
    <t>Autorización para la Navegación</t>
  </si>
  <si>
    <t>Trámite</t>
  </si>
  <si>
    <t>La cantidad de trámites resultó menor a lo previsto por la reducción de solicitudes por parte de los interesados del servicio que presta la Institución.</t>
  </si>
  <si>
    <t>Habilitación para el Personal de la Navegación</t>
  </si>
  <si>
    <t>Habilitación Otorgada</t>
  </si>
  <si>
    <t>Menor cantidad de solicitudes por parte del personal de la navegación.</t>
  </si>
  <si>
    <t>( 41 - 380 - 40 ) Operaciones Complementarias de Seguridad Interior</t>
  </si>
  <si>
    <t>Modificaciones en la planificación de la parte operativa.</t>
  </si>
  <si>
    <t>Menor caudal de transito que el esperado.
Los controles vehiculares son realizados por el Servicio de Seguridad Puerto Madero y las Unidades que conforman el Operativo Cinturón Sur y el Operativo Control Acceso CABA.</t>
  </si>
  <si>
    <t>( 41 - 380 - 41 ) Servicio de Informática y Comunicaciones para la Navegación</t>
  </si>
  <si>
    <t>UE: Dirección de Informática y Comunicaciones</t>
  </si>
  <si>
    <t>Contactos Radioeléctricos Costera/Buque</t>
  </si>
  <si>
    <t>Contacto Radioeléctrico</t>
  </si>
  <si>
    <t>Disminución en la actividad náutica deportiva.</t>
  </si>
  <si>
    <t>Monitoreo de Buque a través de los Sistemas AIS y LRIT</t>
  </si>
  <si>
    <t>Buque Contactado/Día</t>
  </si>
  <si>
    <t>( 41 - 382 ) Policía de Seguridad Aeroportuaria</t>
  </si>
  <si>
    <t>( 41 - 382 - 23 ) Seguridad Aeroportuaria</t>
  </si>
  <si>
    <t>UE: Centro de Análisis, Comando y Control</t>
  </si>
  <si>
    <t>Menor cantidad de requerimientos efectuados por la Justicia.</t>
  </si>
  <si>
    <t>Inspección Policial de Pasajeros</t>
  </si>
  <si>
    <t>Pasajero Inspeccionado</t>
  </si>
  <si>
    <t>Mayor tránsito de pasajeros registrado en el período estival.</t>
  </si>
  <si>
    <t>Control Policial Preventivo</t>
  </si>
  <si>
    <t>Ingreso de nuevos Oficiales a la Institución.</t>
  </si>
  <si>
    <t>Inspección Policial de Correo y Courrier Internacional</t>
  </si>
  <si>
    <t>Tonelada Inspeccionada</t>
  </si>
  <si>
    <t>Menor volumen de operaciones registradas en las exportaciones correspondientes a correo y courrier.
Los datos informados son relevados por la Terminal de Cargas Argentina (TCA).
La PSA mantiene en forma permanente los recursos necesarios para efectuar los controles de seguridad sobre la carga.</t>
  </si>
  <si>
    <t>Allanamiento Policial</t>
  </si>
  <si>
    <t>Allanamiento Realizado</t>
  </si>
  <si>
    <t>Aumento de la demanda ordenada por los magistrados competentes (medición no controlable), lo que motivó un incremento de los recursos aplicados al cumplimiento de esta labor.
No obstante ello, el desvío del semestre resulta sustancialmente inferior al del trimestre como consecuencia de la menor demanda producto de la feria judicial del mes de enero.</t>
  </si>
  <si>
    <t>( 41 - 382 - 24 ) Formación y Capacitación en Seguridad Aeroportuaria</t>
  </si>
  <si>
    <t>UE: Instituto Superior de Seguridad Aeroportuaria</t>
  </si>
  <si>
    <t xml:space="preserve"> TOTAL PROGRAMAS BAJO SEGUIMIENTO DE MINISTERIO DE SEGURIDAD</t>
  </si>
  <si>
    <t>( 45 ) Ministerio de Defensa</t>
  </si>
  <si>
    <t>( 45 - 370 ) Ministerio de Defensa (Gastos Propios)</t>
  </si>
  <si>
    <t>( 45 - 370 - 22 ) Servicios de Hidrografía</t>
  </si>
  <si>
    <t>2.1</t>
  </si>
  <si>
    <t>UE: Subsecretaría de Investigación, Desarrollo  y Producción para la Defensa</t>
  </si>
  <si>
    <t>Sumarios Administrativos por Accidentes</t>
  </si>
  <si>
    <t>Peritaje Realizado</t>
  </si>
  <si>
    <t>Avisos a Navegantes</t>
  </si>
  <si>
    <t>Boletín</t>
  </si>
  <si>
    <t>Asesoramiento Náutico</t>
  </si>
  <si>
    <t>Servicio Alerta Crecida Río de la Plata</t>
  </si>
  <si>
    <t>Pronóstico</t>
  </si>
  <si>
    <t>Edición de Cartas y Publicaciones Náuticas</t>
  </si>
  <si>
    <t>Edición</t>
  </si>
  <si>
    <t>Campañas Hidrográficas de Apoyo General</t>
  </si>
  <si>
    <t>Día de Navegación</t>
  </si>
  <si>
    <t>Servicio Público de la Hora Oficial y Frecuencias Patrones</t>
  </si>
  <si>
    <t>Señal Emitida</t>
  </si>
  <si>
    <t>Apoyo Meteorológico Marino</t>
  </si>
  <si>
    <t>Servicio Público de Balizamiento Marítimo</t>
  </si>
  <si>
    <t>Señal en Servicio</t>
  </si>
  <si>
    <t>( 45 - 371 ) Estado Mayor Conjunto de las Fuerzas Armadas</t>
  </si>
  <si>
    <t>( 45 - 371 - 1 ) Actividades Centrales</t>
  </si>
  <si>
    <t>UE: Sin Definir</t>
  </si>
  <si>
    <t>Funcionamiento de Agregadurías Militares</t>
  </si>
  <si>
    <t>( 45 - 371 - 17 ) Fuerzas de Paz</t>
  </si>
  <si>
    <t>UE: Estado Mayor Conjunto de las Fuerzas Armadas</t>
  </si>
  <si>
    <t>Misiones de Paz</t>
  </si>
  <si>
    <t>Efectivo</t>
  </si>
  <si>
    <t>( 45 - 371 - 18 - 1 ) Producción de Medicamentos no Antibióticos</t>
  </si>
  <si>
    <t>UE: Dirección Laboratorio Farmacéutico Conjunto</t>
  </si>
  <si>
    <t>Producción de Biológicos de Uso Terapéutico</t>
  </si>
  <si>
    <t>Frasco</t>
  </si>
  <si>
    <t>Producción de Biológicos de Uso Preventivo</t>
  </si>
  <si>
    <t>Dosis</t>
  </si>
  <si>
    <t>Producción de Fármacos en Polvo</t>
  </si>
  <si>
    <t>Falta de insumos en plaza (Talco)</t>
  </si>
  <si>
    <t>Producción de Fármacos en Soluciones</t>
  </si>
  <si>
    <t>Litro</t>
  </si>
  <si>
    <t>( 45 - 371 - 18 - 2 ) Producción de Medicamentos Antibióticos</t>
  </si>
  <si>
    <t>Producción de Fármacos en Comprimidos</t>
  </si>
  <si>
    <t>Comprimido</t>
  </si>
  <si>
    <t>Equipos fuera de servicio en planta caseros (Central de agua y equipos CCFQ)</t>
  </si>
  <si>
    <t>( 45 - 371 - 19 ) Formación y Capacitación</t>
  </si>
  <si>
    <t>Capacitación en Escuela  de Guerra Conjunta</t>
  </si>
  <si>
    <t>Capacitación en Instituto de  Inteligencia de las Fuerzas Armadas</t>
  </si>
  <si>
    <t>Capacitación Militar Conjunta en el Estado Mayor Conjunto de las Fuerzas Armadas</t>
  </si>
  <si>
    <t>( 45 - 371 - 20 ) Sostén Logístico Antártico</t>
  </si>
  <si>
    <t>UE: Comando Operacional</t>
  </si>
  <si>
    <t>Asentamientos en Territorio Antártico</t>
  </si>
  <si>
    <t>Persona</t>
  </si>
  <si>
    <t>Campaña Antártica</t>
  </si>
  <si>
    <t>Apoyo Aéreo a la Campaña Antártica</t>
  </si>
  <si>
    <t>Mantenimiento de Bases y Refugios Permanentes y Transitorios</t>
  </si>
  <si>
    <t>Base y Refugio</t>
  </si>
  <si>
    <t>( 45 - 371 - 21 ) Planeamiento y Conducción de Operaciones y de Adiestramiento Militar Conjunto</t>
  </si>
  <si>
    <t>Planeamiento y Conducción de Operaciones Militares</t>
  </si>
  <si>
    <t>Operación</t>
  </si>
  <si>
    <t>Operaciones de Apoyo a la Comunidad</t>
  </si>
  <si>
    <t>Ejercicio</t>
  </si>
  <si>
    <t>Planeamiento y Conducción del Adiestramiento Militar Conjunto</t>
  </si>
  <si>
    <t>( 45 - 372 ) Instituto de Investigaciones Científicas y Técnicas de las Fuerzas Armadas</t>
  </si>
  <si>
    <t>( 45 - 372 - 17 ) Desarrollo Tecnológico para la Defensa</t>
  </si>
  <si>
    <t>UE: Instituto de Investigaciones Científicas y Técnicas para la Defensa</t>
  </si>
  <si>
    <t>( 45 - 374 ) Estado Mayor General del Ejercito</t>
  </si>
  <si>
    <t>( 45 - 374 - 16 ) Alistamiento Operacional</t>
  </si>
  <si>
    <t>UE: Comando de Adiestramiento y Alistamiento</t>
  </si>
  <si>
    <t>Capacidad Operacional Fuerza Operaciones Especiales</t>
  </si>
  <si>
    <t>Ejercicio Táctico en el Terreno</t>
  </si>
  <si>
    <t>Adiestramiento Operacional en Campaña</t>
  </si>
  <si>
    <t>Día</t>
  </si>
  <si>
    <t>Los días restantes de adiestramiento se ejecutarán en los siguientes trimestres.</t>
  </si>
  <si>
    <t>Adiestramiento Operacional en Guarnición</t>
  </si>
  <si>
    <t>El desvío se produjo por el adelanto de 10 (diez) días de adiestramiento correspondientes al 3er trimestre.</t>
  </si>
  <si>
    <t>Proyecto Tecnológico Militar de Modernización</t>
  </si>
  <si>
    <t>El desvío se debió a la modificación de la asignación presupuestaria definitiva, que modifica la cantidad de proyectos previstos.</t>
  </si>
  <si>
    <t>Proyecto Tecnológico Militar de Investigación</t>
  </si>
  <si>
    <t>Capacidad Operacional Contribución Conjunta</t>
  </si>
  <si>
    <t>Se postergaron 4 (cuatro) ejercicios tácticos para ser ejecutados en los próximos trimestres.</t>
  </si>
  <si>
    <t>Capacidad Operacional Contribución Combinada</t>
  </si>
  <si>
    <t>El desvío se produjo por el adelanto de 1 (un) ejercicio táctico correspondiente al 4to trimestre.</t>
  </si>
  <si>
    <t>( 45 - 374 - 17 ) Formación y Capacitación</t>
  </si>
  <si>
    <t>UE: Dirección General de Educación</t>
  </si>
  <si>
    <t>Capacitación de Suboficiales</t>
  </si>
  <si>
    <t>Suboficial Capacitado</t>
  </si>
  <si>
    <t>El desvío se produjo porque se postergaron 15 cursos para ser ejecutados en el 3er trimestre y fueron cancelados 3 cursos por razones presupuestarias.</t>
  </si>
  <si>
    <t>El desvío se produjo porque se postergaron 10 cursos para ser ejecutados en el 3er trimestre y fueron cancelados 3 cursos por razones presupuestarias.</t>
  </si>
  <si>
    <t>Formación de Subtenientes de Reserva</t>
  </si>
  <si>
    <t>Capacitación de Civiles</t>
  </si>
  <si>
    <t>Formación de Suboficiales, Perfeccionamiento p/Soldados Voluntarios</t>
  </si>
  <si>
    <t>Formación Oficiales, Especialidad y Servicio</t>
  </si>
  <si>
    <t>Intercambios Profesionales con Otros Países</t>
  </si>
  <si>
    <t>Intercambio</t>
  </si>
  <si>
    <t>Los Intercambios restantes se realizarán en los próximos trimestres.</t>
  </si>
  <si>
    <t>Capacitación de Oficiales en el Exterior</t>
  </si>
  <si>
    <t>Capacitación de Suboficiales en el Exterior</t>
  </si>
  <si>
    <t>( 45 - 374 - 18 ) Asistencia Sanitaria</t>
  </si>
  <si>
    <t>UE: Dirección General de Salud</t>
  </si>
  <si>
    <t>El desvío se produjo por una mayor demanda de atenciones, logrado por optimización de recursos.</t>
  </si>
  <si>
    <t>El desvío se produjo por una menor cantidad de exámenes producto de la autogestión.</t>
  </si>
  <si>
    <t>Exámenes Médicos del Personal Militar</t>
  </si>
  <si>
    <t>Reconocimiento Médico</t>
  </si>
  <si>
    <t>Exámenes Médicos a Aspirantes</t>
  </si>
  <si>
    <t>El desvío se produjo por una mayor cantidad de aspirantes, lo que se logró mediante la optimización de recursos.</t>
  </si>
  <si>
    <t>Exámenes Médicos a Postulantes al Servicio Militar Voluntario</t>
  </si>
  <si>
    <t>Formación Continua</t>
  </si>
  <si>
    <t>( 45 - 374 - 19 ) Remonta y Veterinaria</t>
  </si>
  <si>
    <t>UE: Dirección de Remonta y Veterinaria</t>
  </si>
  <si>
    <t>Producción Agrícola</t>
  </si>
  <si>
    <t>Hectárea Tratada</t>
  </si>
  <si>
    <t>Abastecimiento de la Producción Ganadera</t>
  </si>
  <si>
    <t>Animal</t>
  </si>
  <si>
    <t>Incremento de la Producción Ganadera</t>
  </si>
  <si>
    <t>La diferencia de 11 animales se debió a que la previsión es un número dinámico que varía de acuerdo a las condiciones del servicio del año anterior, que se plasma en los nacimientos diarios a partir del 2do trimestre del presente año, considerados como cabeza de pariciones.</t>
  </si>
  <si>
    <t>Mantenimiento de la Producción Ganadera</t>
  </si>
  <si>
    <t>El desvío se debió a que es una actividad dinámica que varía diariamente de acuerdo a los movimientos, ventas y cambios de categorías de bovinos y équidos.</t>
  </si>
  <si>
    <t>( 45 - 374 - 20 ) Sastrería Militar</t>
  </si>
  <si>
    <t>UE: Sastrería Militar</t>
  </si>
  <si>
    <t>Producción y Provisión de Uniformes y Equipos</t>
  </si>
  <si>
    <t>Uniforme y Equipo</t>
  </si>
  <si>
    <t>El desvío se produjo por la producción de Equipos y Uniformes, debido al incremento en la capacitación de los Soldados Voluntarios Especialistas incorporados.</t>
  </si>
  <si>
    <t>( 45 - 374 - 24 ) Sostenimiento Operacional</t>
  </si>
  <si>
    <t>Control del Espacio en las Áreas de Interés en las Zonas de Frontera</t>
  </si>
  <si>
    <t>Día de Operación</t>
  </si>
  <si>
    <t>( 45 - 379 ) Estado Mayor General de la Armada</t>
  </si>
  <si>
    <t>( 45 - 379 - 16 ) Alistamiento Operacional</t>
  </si>
  <si>
    <t>UE: Estado Mayor General de la Armada</t>
  </si>
  <si>
    <t>Conducción Casos Búsqueda y Rescate</t>
  </si>
  <si>
    <t>Meta no controlable.</t>
  </si>
  <si>
    <t>Presencia de Buques en Puerto Extranjero</t>
  </si>
  <si>
    <t>Día en Puerto</t>
  </si>
  <si>
    <t>Sin observación.</t>
  </si>
  <si>
    <t>Adiestramiento Naval Técnico y Táctico</t>
  </si>
  <si>
    <t>Días en más por cumplimientos de actividades no previstas.</t>
  </si>
  <si>
    <t>Aeroadiestramiento Técnico y Táctico</t>
  </si>
  <si>
    <t>Horas en más por cumplimientos de actividades no previstas.</t>
  </si>
  <si>
    <t>Adiestramiento de Infantería de Marina en Técnicas y Tácticas</t>
  </si>
  <si>
    <t>Día de Campaña</t>
  </si>
  <si>
    <t>( 45 - 379 - 17 ) Sanidad Naval</t>
  </si>
  <si>
    <t>UE: Dirección General de Salud de la Armada</t>
  </si>
  <si>
    <t>Meta no controlable - Variabilidad Epidemiológica</t>
  </si>
  <si>
    <t>Inmunizaciones y Tratamientos Preventivos</t>
  </si>
  <si>
    <t>Dosis Aplicada</t>
  </si>
  <si>
    <t>Exámenes Médicos del Personal Civil</t>
  </si>
  <si>
    <t>( 45 - 379 - 18 ) Formación y Capacitación</t>
  </si>
  <si>
    <t>UE: Dirección General de Educación de la Armada</t>
  </si>
  <si>
    <t>Formación Liceos Navales</t>
  </si>
  <si>
    <t>Diferencia en más (4) debido que alumnos aprobaron materias pendientes y egresaron.</t>
  </si>
  <si>
    <t>Ejecución acumulada, sin observaciones.</t>
  </si>
  <si>
    <t>Diferencia en más (69) debido a una mayor demanda satisfecha de capacitación de Oficiales.</t>
  </si>
  <si>
    <t>Capacitación Docente</t>
  </si>
  <si>
    <t>Diferencia en más  (457) debido a una mayor demanda satisfecha de cursos de capacitación para el Personal Docente .</t>
  </si>
  <si>
    <t>Formación Escuela Nacional de Náutica</t>
  </si>
  <si>
    <t>Diferencia en menos (13) debido al retraso en el cumplimiento de la  Práctica Profesional Embarcada.</t>
  </si>
  <si>
    <t>Formación Escuela Nacional de Pesca</t>
  </si>
  <si>
    <t>Formación Escuela Nacional Fluvial</t>
  </si>
  <si>
    <t>Diferencia en más ( 18) debido a que los alumnos cumplieron con la Práctica Profesional Embarcada.</t>
  </si>
  <si>
    <t>Diferencia en más  (129) debido a una mayor demanda satisfecha de cursos de capacitación para Civiles.</t>
  </si>
  <si>
    <t>Formación de Oficiales Profesionales y de Ingreso por Tiempo Determinado</t>
  </si>
  <si>
    <t>Diferencia en menos (18) menor cantidad de ingresos.</t>
  </si>
  <si>
    <t>Formación de Suboficiales de Ingreso por Tiempo Determinado</t>
  </si>
  <si>
    <t>Apoyo para la Culminación del Nivel Medio Educativo</t>
  </si>
  <si>
    <t>Diferencia en más (4) alumnos debido a que rindieron materias adeudadas y egresaron.</t>
  </si>
  <si>
    <t>Instrucción y Adiestramiento del Personal  Militar</t>
  </si>
  <si>
    <t>Personal Instruido</t>
  </si>
  <si>
    <t>Capacitación del  Personal de la  Marina Mercante</t>
  </si>
  <si>
    <t>Personal Mercante Capacitado</t>
  </si>
  <si>
    <t>Diferencia en más (41) debido a mayor demanda.</t>
  </si>
  <si>
    <t>Posgrados de Particulares</t>
  </si>
  <si>
    <t>Formación de Particulares Provenientes del Ámbito Civil</t>
  </si>
  <si>
    <t>Capacitación de Particulares Provenientes del Ámbito Civil</t>
  </si>
  <si>
    <t>Capacitación Militar Conjunta</t>
  </si>
  <si>
    <t>Personal Militar Capacitado</t>
  </si>
  <si>
    <t>( 45 - 379 - 20 ) Transportes Navales</t>
  </si>
  <si>
    <t>UE: Comando de Adiestramiento y Alistamiento de la Armada</t>
  </si>
  <si>
    <t>Transporte de Carga Sólida</t>
  </si>
  <si>
    <t>Tonelada</t>
  </si>
  <si>
    <t>( 45 - 379 - 24 ) Sostenimiento Operacional</t>
  </si>
  <si>
    <t>Control de los Espacios Marítimos e  Hidrovía</t>
  </si>
  <si>
    <t>Control Aéreo de los Espacios Marítimos y Fluviales</t>
  </si>
  <si>
    <t>Atraso corregible.</t>
  </si>
  <si>
    <t>( 45 - 381 ) Estado Mayor General de la Fuerza Aérea</t>
  </si>
  <si>
    <t>( 45 - 381 - 16 ) Alistamiento Operacional</t>
  </si>
  <si>
    <t>UE: Estado Mayor General de la Fuerza Aérea</t>
  </si>
  <si>
    <t>Plan de Actividad Aérea</t>
  </si>
  <si>
    <t>( 45 - 381 - 17 ) Transporte Aéreo de Fomento</t>
  </si>
  <si>
    <t>4.3</t>
  </si>
  <si>
    <t>UE: Dirección General de Líneas Aéreas del Estado</t>
  </si>
  <si>
    <t>Transporte de Pasajeros en Rutas Aéreas de Fomento</t>
  </si>
  <si>
    <t>Pasajero</t>
  </si>
  <si>
    <t>Reducción horas de vuelo asignadas.</t>
  </si>
  <si>
    <t>Transporte de Carga</t>
  </si>
  <si>
    <t>Tonelada Transportada</t>
  </si>
  <si>
    <t>Reducción de requerimientos de traslados dinerarios.</t>
  </si>
  <si>
    <t>( 45 - 381 - 18 ) Control de Tránsito Aéreo</t>
  </si>
  <si>
    <t>UE: Dirección General de Control de Tránsito Aéreo</t>
  </si>
  <si>
    <t>Servicio de Protección al Vuelo y Ayuda a la Aeronavegación</t>
  </si>
  <si>
    <t>Movimiento de Aeronave</t>
  </si>
  <si>
    <t>Vuelo de Verificación</t>
  </si>
  <si>
    <t>Vuelo</t>
  </si>
  <si>
    <t>Servicio de Apoyo al Aterrizaje</t>
  </si>
  <si>
    <t>( 45 - 381 - 19 ) Asistencia Sanitaria de la Fuerza Aérea</t>
  </si>
  <si>
    <t>Atención de Pacientes Quirúrgicos</t>
  </si>
  <si>
    <t>Intervención Quirúrgica</t>
  </si>
  <si>
    <t>Atención con Estudios Médicos</t>
  </si>
  <si>
    <t>Práctica Realizada</t>
  </si>
  <si>
    <t>( 45 - 381 - 20 ) Capacitación y Formación de la Fuerza Aérea</t>
  </si>
  <si>
    <t>( 45 - 381 - 24 ) Sostenimiento Operacional</t>
  </si>
  <si>
    <t>UE: Comando de  Adiestramiento y Alistamiento</t>
  </si>
  <si>
    <t>( 45 - 450 ) Instituto Geográfico Nacional</t>
  </si>
  <si>
    <t>( 45 - 450 - 16 ) Elaboración y Actualización de Cartografía Básica Nacional</t>
  </si>
  <si>
    <t>UE: Instituto Geográfico Nacional</t>
  </si>
  <si>
    <t>Elaboración de Cartografía</t>
  </si>
  <si>
    <t>Hoja</t>
  </si>
  <si>
    <t>La metodología de edición cartográfica fue modificada por otra que incluye procedimientos  más actuales y eficaces. Se incluyó en esta Meta la edición de mapas provinciales, que son solicitados por las provincias ante la necesidad de disponer de una representación fiel del territorio. El personal fue reorganizado para avanzar en esta actividad.</t>
  </si>
  <si>
    <t>Actualización de Cartografía</t>
  </si>
  <si>
    <t>Formación y Capacitación de RRHH</t>
  </si>
  <si>
    <t>Participante Capacitado</t>
  </si>
  <si>
    <t>Actualización y Mantenimiento SIG-IGM</t>
  </si>
  <si>
    <t>Certificación de Obras para Importación y Exportación</t>
  </si>
  <si>
    <t>Certificado Emitido</t>
  </si>
  <si>
    <t>La certificación de obras para importación y exportación, depende de la demanda externa que no es controlada por el organismo.</t>
  </si>
  <si>
    <t>Autorización de Impresión de Publicaciones</t>
  </si>
  <si>
    <t>Documento Registrado</t>
  </si>
  <si>
    <t>La autorización de impresión de publicaciones, depende de la demanda externa que no es controlada por el organismo.</t>
  </si>
  <si>
    <t>Construcción de Puntos Fjos</t>
  </si>
  <si>
    <t>Punto Fijo Construido</t>
  </si>
  <si>
    <t>Medición de Puntos Fijos</t>
  </si>
  <si>
    <t>Punto Medido</t>
  </si>
  <si>
    <t>Elaboración de Ortofotos y Mosaicos</t>
  </si>
  <si>
    <t>Publicaciones Técnicas</t>
  </si>
  <si>
    <t>Publicaciones</t>
  </si>
  <si>
    <t>Se realizaron impresiones para terceros, entre ellos las realizadas para el Instituto de Ayuda Financiera-IAF, que no estaban incluidas en la programación.</t>
  </si>
  <si>
    <t>Nivelación de Puntos Fijos</t>
  </si>
  <si>
    <t>Punto Nivelado</t>
  </si>
  <si>
    <t>Descarga de Archivos de Estaciones Permanentes de Red RAMSAC</t>
  </si>
  <si>
    <t>Archivo Descargado</t>
  </si>
  <si>
    <t>La descarga de archivos depende de la demanda externa que no es controlada por el organismo.</t>
  </si>
  <si>
    <t>( 45 - 451 ) Dirección General de Fabricaciones Militares</t>
  </si>
  <si>
    <t>( 45 - 451 - 16 ) Producción y Comercialización de Bienes y Servicios</t>
  </si>
  <si>
    <t>4.6</t>
  </si>
  <si>
    <t>UE: Dirección General de Fabricaciones Militares</t>
  </si>
  <si>
    <t>Producción Química</t>
  </si>
  <si>
    <t>Producción Metal Mecánica aplicada a la Actividad Minera</t>
  </si>
  <si>
    <t>Unidad</t>
  </si>
  <si>
    <t>Producción Metal Mecánica aplicada al Transporte Ferroviario</t>
  </si>
  <si>
    <t>Producción de Chalecos Multiamenazas</t>
  </si>
  <si>
    <t>Producción Metal Mecánica Aplicada a la Generación de Energía Eléctrica</t>
  </si>
  <si>
    <t>Producción de Polvora</t>
  </si>
  <si>
    <t>Producción de Explosivos</t>
  </si>
  <si>
    <t>Producción de Munición de Altos Calibres</t>
  </si>
  <si>
    <t>Producción de Munición de Bajos Calibres</t>
  </si>
  <si>
    <t>Servicios de Asesoramiento en Trabajos de Voladuras</t>
  </si>
  <si>
    <t>Servicio Brindado</t>
  </si>
  <si>
    <t>( 45 - 452 ) Servicio Meteorológico Nacional</t>
  </si>
  <si>
    <t>( 45 - 452 - 16 ) Servicios de Meteorología Nacional</t>
  </si>
  <si>
    <t>UE: Servicio Meteorológico Nacional</t>
  </si>
  <si>
    <t>Servicio de Meteorología de Aplicación Aeronáutica</t>
  </si>
  <si>
    <t>Servicio de Meteorología para Público en General</t>
  </si>
  <si>
    <t>Servicio Especial de Meteorología</t>
  </si>
  <si>
    <t>Observaciones Meteorológicas de Altura</t>
  </si>
  <si>
    <t>Radiosondeo</t>
  </si>
  <si>
    <t>Observaciones Meteorológicas de Superficie Convencionales</t>
  </si>
  <si>
    <t>Observación</t>
  </si>
  <si>
    <t>Observaciones Meteorológicas de Superficie Automáticas</t>
  </si>
  <si>
    <t>( 45 - 470 ) Instituto de Ayuda Financiera para Pago de Retiros y Pensiones Militares</t>
  </si>
  <si>
    <t>( 45 - 470 - 16 ) Prestaciones de Previsión Social</t>
  </si>
  <si>
    <t>UE: Instituto de Ayuda Financiera para Pago de Retiros y Pensiones Militares</t>
  </si>
  <si>
    <t>Otras</t>
  </si>
  <si>
    <t xml:space="preserve"> TOTAL PROGRAMAS BAJO SEGUIMIENTO DE MINISTERIO DE DEFENSA</t>
  </si>
  <si>
    <t>( 50 ) Ministerio de Hacienda y Finanzas Públicas</t>
  </si>
  <si>
    <t>( 50 - 321 ) Instituto Nacional de Estadística y Censos</t>
  </si>
  <si>
    <t>( 50 - 321 - 19 ) Servicio Estadístico</t>
  </si>
  <si>
    <t>UE: Instituto Nacional de Estadística y Censos</t>
  </si>
  <si>
    <t>Producción y Difusión de Estadísticas</t>
  </si>
  <si>
    <t>( 50 - 357 ) Ministerio de Hacienda y Finanzas Públicas</t>
  </si>
  <si>
    <t>( 50 - 357 - 18 ) Formulación y Ejecución de Políticas Económicas</t>
  </si>
  <si>
    <t>UE: Secretaría de Política Económica y Planificación del Desarrollo</t>
  </si>
  <si>
    <t>Producción y Difusión de Información</t>
  </si>
  <si>
    <t>Publicación Internet</t>
  </si>
  <si>
    <t>Realización de Estudios de las Economías Regionales</t>
  </si>
  <si>
    <t>Informe Económico Trimestral</t>
  </si>
  <si>
    <t>Proyecciones Macroeconómicas de Corto, Mediano y Largo Plazo</t>
  </si>
  <si>
    <t>Información sobre Gasto Público Consolidado</t>
  </si>
  <si>
    <t>Realización de Estudios Sectoriales</t>
  </si>
  <si>
    <t>Investigación sobre Política Fiscal</t>
  </si>
  <si>
    <t>Investigación sobre Políticas de Ingreso</t>
  </si>
  <si>
    <t>( 50 - 602 ) Comisión Nacional de Valores</t>
  </si>
  <si>
    <t>( 50 - 602 - 16 ) Control y Fiscalización de la Oferta Pública</t>
  </si>
  <si>
    <t>4.8</t>
  </si>
  <si>
    <t>UE: Comisión Nacional de Valores</t>
  </si>
  <si>
    <t>Fiscalización Continua a Sociedades  Gerentes de  Fondos Comunes de Inversión</t>
  </si>
  <si>
    <t>Sociedad Gerente Fiscalizada</t>
  </si>
  <si>
    <t>Fiscalización Continua de Fideicomisos Financieros</t>
  </si>
  <si>
    <t>Fideicomiso Fiscalizado</t>
  </si>
  <si>
    <t>Autorización de Emisión de Valores Negociables</t>
  </si>
  <si>
    <t>Análisis para Oferta Pública de Sociedades</t>
  </si>
  <si>
    <t>Análisis para Oferta Pública de Fideicomisos Financieros</t>
  </si>
  <si>
    <t>Fondo Común de Inversión</t>
  </si>
  <si>
    <t>Se consideran los autorizados en cada período y obedecen a cuestiones de Mercado</t>
  </si>
  <si>
    <t>Control Disciplinario sobre Controlados</t>
  </si>
  <si>
    <t>Investigación Concluida</t>
  </si>
  <si>
    <t>Los desvíos se generan por la forma en que se tramitan los expedientes y las investigaciones (según objeto o similitud) o   a las prioridades que se presentaron en el ámbito de la Gerencia, algunas de ellas a requerimiento del Directorio.</t>
  </si>
  <si>
    <t>Fiscalización Continua a Sociedades Depositarias de Fondos Comunes de Inversión</t>
  </si>
  <si>
    <t>Sociedad Depositaria Fiscalizada</t>
  </si>
  <si>
    <t>Fiscalización Continua de Fondos Comunes de Inversión</t>
  </si>
  <si>
    <t>Fondo Común de Inversión Fiscalizado</t>
  </si>
  <si>
    <t>Fiscalización Continua a Intermediarios del Mercado de Capitales</t>
  </si>
  <si>
    <t>Intermediario Fiscalizado</t>
  </si>
  <si>
    <t>Fiscalización Continua a Sociedades Emisoras de Oferta Pública</t>
  </si>
  <si>
    <t>Sociedad Fiscalizada</t>
  </si>
  <si>
    <t>Fiscalización Continua a Calificadoras de Riesgo</t>
  </si>
  <si>
    <t>Calificadora de Riesgo Fiscalizada</t>
  </si>
  <si>
    <t>Inspecciones a Entidades del Mercado de Capitales</t>
  </si>
  <si>
    <t>Auditoría Realizada</t>
  </si>
  <si>
    <t>( 50 - 603 ) Superintendencia de Seguros de la Nación</t>
  </si>
  <si>
    <t>( 50 - 603 - 16 ) Control y Fiscalización de la Actividad Aseguradora y Reaseguradora</t>
  </si>
  <si>
    <t>UE: Superintendencia de Seguros de la Nación</t>
  </si>
  <si>
    <t>Circular</t>
  </si>
  <si>
    <t>Supervisión e Inspección a Empresas Aseguradoras</t>
  </si>
  <si>
    <t>Control a Intermediarios de Seguros</t>
  </si>
  <si>
    <t>Liquidación Forzosa de Aseguradoras</t>
  </si>
  <si>
    <t>Proceso Concluido</t>
  </si>
  <si>
    <t>( 50 - 620 ) Tribunal Fiscal de la Nación</t>
  </si>
  <si>
    <t>( 50 - 620 - 16 ) Resolución de Cuestiones Dudosas y Litigiosas</t>
  </si>
  <si>
    <t>UE: Tribunal Fiscal de la Nación</t>
  </si>
  <si>
    <t>Resolución de Controversias</t>
  </si>
  <si>
    <t xml:space="preserve">La cifra informada es provisoria dado que el sistema de registro del organismo establece un procedimiento especial que ocasiona un rezago en la obtención de la información sobre causas resueltas.  </t>
  </si>
  <si>
    <t xml:space="preserve"> TOTAL PROGRAMAS BAJO SEGUIMIENTO DE MINISTERIO DE HACIENDA Y FINANZAS PÚBLICAS</t>
  </si>
  <si>
    <t>( 51 ) Ministerio de Producción</t>
  </si>
  <si>
    <t>( 51 - 323 ) Comisión Nacional de Comercio Exterior</t>
  </si>
  <si>
    <t>( 51 - 323 - 33 ) Análisis y Regul.de la Competencia Comercial Internacional</t>
  </si>
  <si>
    <t>4.7</t>
  </si>
  <si>
    <t>UE: Comisión Nacional de Comercio Exterior</t>
  </si>
  <si>
    <t>Determinación sobre Defensa Comercial</t>
  </si>
  <si>
    <t>Acta de Determinación</t>
  </si>
  <si>
    <t>Asesoramiento a Productores Nacionales</t>
  </si>
  <si>
    <t>Apoyo a Exportadores</t>
  </si>
  <si>
    <t>Colaboración en Rondas y Negociaciones</t>
  </si>
  <si>
    <t>Participación en Rondas y Negociaciones</t>
  </si>
  <si>
    <t>Verificación de Información de Exportadores</t>
  </si>
  <si>
    <t>Relevamiento de Barreras Comerciales a las Exportaciones</t>
  </si>
  <si>
    <t>Informe Realizado</t>
  </si>
  <si>
    <t>( 51 - 362 ) Ministerio de Producción</t>
  </si>
  <si>
    <t>( 51 - 362 - 27 ) Definición de Políticas de Comercio Exterior</t>
  </si>
  <si>
    <t>UE: Secretaría de Comercio</t>
  </si>
  <si>
    <t>Certificación Producto Origen Nacional en Sistema Generalizado de Preferencias</t>
  </si>
  <si>
    <t>Control Cumplimiento Régimen Plantas Llave en Mano</t>
  </si>
  <si>
    <t>Empresa Controlada</t>
  </si>
  <si>
    <t>Resolución Casos de Dumping</t>
  </si>
  <si>
    <t>Administración del Arancel Externo Común</t>
  </si>
  <si>
    <t>Realización de Actividades de Promoción de Exportaciones</t>
  </si>
  <si>
    <t>Misión Oficial</t>
  </si>
  <si>
    <t>Durante el transcurso del año surgieron nuevas misiones oficiales, no contemplados al momento de realizar la programación.</t>
  </si>
  <si>
    <t>Asistencia Técnico-Financiera para Inserción en el Mercado Internacional</t>
  </si>
  <si>
    <t>Empresa Asistida</t>
  </si>
  <si>
    <t>Otorgamiento de Excepciones para Ferias Internacionales</t>
  </si>
  <si>
    <t>Excepción Otorgada</t>
  </si>
  <si>
    <t>Certificados de Tipificación de Importación Temporal</t>
  </si>
  <si>
    <t>Incorporación de Posiciones Arancelarias en el Sistema de Ventanilla Única de Comercio Exterior</t>
  </si>
  <si>
    <t>Posición</t>
  </si>
  <si>
    <t>( 51 - 362 - 28 ) Definición de Políticas de Comercio Interior</t>
  </si>
  <si>
    <t>Instrucción de Sumarios a Empresas</t>
  </si>
  <si>
    <t>Sumario</t>
  </si>
  <si>
    <t>Arbitraje entre Consumidores y Empresas</t>
  </si>
  <si>
    <t>Desvío por la disminución de la cantidad de reclamos presentados.</t>
  </si>
  <si>
    <t>Adhesión al Plan de Homogeneización de la Legislación Provincial</t>
  </si>
  <si>
    <t>Jurisdicción</t>
  </si>
  <si>
    <t>El programa se encuentra avanzando, recientemente se ha designado a la comisión directiva, que en el marco del COFEDEC, se encargará de articular con los gobiernos provinciales.</t>
  </si>
  <si>
    <t>Campañas de difusión de defensa del consumidor</t>
  </si>
  <si>
    <t>Asistencia en procesos de aseguramiento de la calidad de PyMEs</t>
  </si>
  <si>
    <t>Empresa Certificada</t>
  </si>
  <si>
    <t>Herramienta de información al consumidor</t>
  </si>
  <si>
    <t>Visita en Sitio Web</t>
  </si>
  <si>
    <t>Estudios sobre consumo y comercio</t>
  </si>
  <si>
    <t>Deteccion de prácticas fraudulentas respecto de normas que ordenan el comercio interior</t>
  </si>
  <si>
    <t>Compensaciones a Productores</t>
  </si>
  <si>
    <t>Productor Asistido</t>
  </si>
  <si>
    <t>Conciliación Previa en Relaciones de Consumo</t>
  </si>
  <si>
    <t>( 51 - 362 - 31 ) Defensa de la Libre Competencia</t>
  </si>
  <si>
    <t>UE: Comisión Nacional de Defensa de la Competencia</t>
  </si>
  <si>
    <t>Audiencias Públicas</t>
  </si>
  <si>
    <t>Audiencia Realizada</t>
  </si>
  <si>
    <t>Estudios de Mercado</t>
  </si>
  <si>
    <t>Auditorias a Empresas</t>
  </si>
  <si>
    <t>Análisis de Fusiones y/o Adquisiciones</t>
  </si>
  <si>
    <t>Caso Dictaminado</t>
  </si>
  <si>
    <t>Resolución de Casos de Conductas Anticompetitivas</t>
  </si>
  <si>
    <t>( 51 - 362 - 40 ) Integración Productiva para el Desarrollo Regional</t>
  </si>
  <si>
    <t>UE: Secretaría de Integración Productiva</t>
  </si>
  <si>
    <t>Asistencia a Proyectos de Provincias y Municipios en Política Productiva</t>
  </si>
  <si>
    <t>Provincia Asistida</t>
  </si>
  <si>
    <t>Fortalecimiento Territorial de Proyectos Productivos</t>
  </si>
  <si>
    <t>Proyecto Fortalecido</t>
  </si>
  <si>
    <t>Realización de Talleres a Municipios en Política Productiva</t>
  </si>
  <si>
    <t>( 51 - 362 - 41 ) Fortalecimiento Institucional Productivo</t>
  </si>
  <si>
    <t>Realización de Talleres de Formación a Dirigentes Institucionales</t>
  </si>
  <si>
    <t>Realización de Talleres de Fortalecimiento de Actores</t>
  </si>
  <si>
    <t>Asistencia a Eventos Institucionales</t>
  </si>
  <si>
    <t>( 51 - 362 - 42 ) Fomento al Desarrollo Industrial</t>
  </si>
  <si>
    <t>UE: Secretaría de Industria y Servicios</t>
  </si>
  <si>
    <t>Habilitación Nacionales en Régimen Automotriz</t>
  </si>
  <si>
    <t>Habilitación Importados en Régimen Automotriz</t>
  </si>
  <si>
    <t>Reintegro por Compra de Autopartes Nacionales</t>
  </si>
  <si>
    <t>Reintegro por Venta Máquinas Agrícolas, Bienes de Capital y Productos informáticos y de Comunicaciones</t>
  </si>
  <si>
    <t>Autorización a Discapacitados para Importaciones</t>
  </si>
  <si>
    <t>Asistencia Técnica en Promoción Industrial</t>
  </si>
  <si>
    <t>Administración del Registro de Armas Químicas</t>
  </si>
  <si>
    <t>Empresa Inscripta</t>
  </si>
  <si>
    <t>Administración del Registro Industrial de la Nación</t>
  </si>
  <si>
    <t>Administración del Registro de Importaciones del Sector Editorial</t>
  </si>
  <si>
    <t>Asistencia para Proyectos de  Desarrollo de Proveedores</t>
  </si>
  <si>
    <t>Resolución Ministerial en trámite y Reglamento Operativo en Revisión.</t>
  </si>
  <si>
    <t>Fortalecimiento de infraestructura y conectividad de Parques Industriales</t>
  </si>
  <si>
    <t>Parque Industrial Fortalecido</t>
  </si>
  <si>
    <t>Verificaciónes por Régimen de "Compre Trabajo Argentino"</t>
  </si>
  <si>
    <t>( 51 - 362 - 43 ) Gestión Productiva</t>
  </si>
  <si>
    <t>Desarrollo de empresas con alto potencial de crecimiento internacional</t>
  </si>
  <si>
    <t>Empresa Fortalecida</t>
  </si>
  <si>
    <t>Programa en etapa de diseño. La resolución y el reglamento operativo están en revisión. Las empresas que participarán del programa se encuentran aún en etapa de evaluación.</t>
  </si>
  <si>
    <t>Asistencia técnica para la incorporación de Diseño en Empresas</t>
  </si>
  <si>
    <t>Sostenimiento de Empleo</t>
  </si>
  <si>
    <t>Programa en etapa de diseño.</t>
  </si>
  <si>
    <t>Gestión Ambiental en Parques Industriales y Empresas</t>
  </si>
  <si>
    <t>Parque Industrial Asistido</t>
  </si>
  <si>
    <t>( 51 - 362 - 44 ) Fomento al Desarrollo Tecnológico</t>
  </si>
  <si>
    <t>Promoción de la Ley de Industria del Software</t>
  </si>
  <si>
    <t>Desarrollo de Clusters Tecnológicos</t>
  </si>
  <si>
    <t>Cluster Realizado</t>
  </si>
  <si>
    <t>Desarrollo de Proyectos Tecnológicos</t>
  </si>
  <si>
    <t>Proyecto Realizado</t>
  </si>
  <si>
    <t>Desarrollo de Inversiones Tecnológicas</t>
  </si>
  <si>
    <t>Empresa Registrada</t>
  </si>
  <si>
    <t>Fortalecimiento de PyMEs no incluídas en la Ley de Software</t>
  </si>
  <si>
    <t>Durante el primer semestre 2016 se ha trabajado en la liberación del Programa PRESOFT, el que se encuentra listo para ejecutar</t>
  </si>
  <si>
    <t>( 51 - 362 - 45 ) Promoción de la Productividad y Competitividad PyME</t>
  </si>
  <si>
    <t>UE: Secretaría de Emprendedores y de la Pequeña y Mediana Empresa</t>
  </si>
  <si>
    <t>Apoyo a la Competitividad para Empresas (PAC Empresas)</t>
  </si>
  <si>
    <t>Apoyo a la Competitividad para Conglomerados Productivos (PAC Conglomerados)</t>
  </si>
  <si>
    <t>Se superó la meta debido a haberse recuperado la dinámica del Programa en los pagos de los proyectos en ejecución.</t>
  </si>
  <si>
    <t>Grupo Fortalecido</t>
  </si>
  <si>
    <t>Demora en la firma de los convenios para empezar a ejecutar los proyectos de la Convocatoria 2015.</t>
  </si>
  <si>
    <t>Promoción de Proyectos de Desarrollo Local ( SPL)</t>
  </si>
  <si>
    <t>Registro Pyme</t>
  </si>
  <si>
    <t>Promoción de Reformas para la Competitividad Pyme</t>
  </si>
  <si>
    <t>Ante los relevamientos realizados con sector privado y otros organismos del sector publico, se promovieron proyectos de reforma del marco normativo que afecta a las pymes concentrados en dos instancias: paquete ejecutivo y proyecto de Ley de fomento a las pymes. Asimismo, se actualizó en dos etapas la definición MiPyME, para impulsar el registro PyME.</t>
  </si>
  <si>
    <t>Fortalecimiento de Grupos Asociativos (SPL)</t>
  </si>
  <si>
    <t>Asistencia Técnica para la Mejora de la Productividad Pyme (Expertos)</t>
  </si>
  <si>
    <t>Capacitación a Pymes</t>
  </si>
  <si>
    <t>Empresa Capacitada Presencialmente</t>
  </si>
  <si>
    <t>Empresa Capacitada a Distancia</t>
  </si>
  <si>
    <t>Realización de Seminarios y Eventos para Pymes</t>
  </si>
  <si>
    <t>Evento Realizado</t>
  </si>
  <si>
    <t>Fomento a la Internacionalización de la Pyme (Cooperación Internacional)</t>
  </si>
  <si>
    <t>Empresa Beneficiada</t>
  </si>
  <si>
    <t>( 51 - 362 - 46 ) Acciones para el Desarrollo de Emprendedores</t>
  </si>
  <si>
    <t>Apoyo a la Competitividad para Emprendedores (PAC Emprendedores)</t>
  </si>
  <si>
    <t>Fortalecimiento de Proyectos de Emprendedores (Capital Semilla)</t>
  </si>
  <si>
    <t>Asistencia Financiera con Fondos de Capital Emprendedor</t>
  </si>
  <si>
    <t>Retraso en la instrumentación de herramienta de ejecución.</t>
  </si>
  <si>
    <t>Capacitación de Emprendedores ( Academia)</t>
  </si>
  <si>
    <t>Emprendedor Capacitado</t>
  </si>
  <si>
    <t>Mayor demanda de capacitaciones de la proyectada.</t>
  </si>
  <si>
    <t>Desarrollo y fortalecimiento de Ecosistemas Emprendedores</t>
  </si>
  <si>
    <t>Emprendedor Beneficiado</t>
  </si>
  <si>
    <t>Desarrollo y Fortalecimiento de Espacios Colaborativos para Emprendedores</t>
  </si>
  <si>
    <t>Espacio Desarrollado</t>
  </si>
  <si>
    <t>Demora en la aprobación del instrumento de ejecución.</t>
  </si>
  <si>
    <t>Desarrollo y Fortalecimiento de Habilidades Emprendedoras para Emprendedores Sociales</t>
  </si>
  <si>
    <t>Fomento a la Internacionalización de Emprendedores (Cooperación Internacional)</t>
  </si>
  <si>
    <t>Se definió no ejecutar la meta en la Subsecretaria de emprendedores para centralizarla en la meta 3143 del Programa 45.</t>
  </si>
  <si>
    <t>( 51 - 362 - 47 ) Financiamiento de la Producción</t>
  </si>
  <si>
    <t>Asistencia Financiera FONAPYME</t>
  </si>
  <si>
    <t>Crédito Otorgado</t>
  </si>
  <si>
    <t>Asistencia Financiera Vía Bonificación de Tasas</t>
  </si>
  <si>
    <t>Asistencia Financiera para Proyectos de Inversión (FONDyF)</t>
  </si>
  <si>
    <t>Asistencia a PyMEs a través de Sociedades de Garantía Recíproca</t>
  </si>
  <si>
    <t>Garantía Otorgada</t>
  </si>
  <si>
    <t>( 51 - 362 - 48 ) Definición de Políticas de Transformación Productiva</t>
  </si>
  <si>
    <t>UE: Secretaría de Transformación Productiva</t>
  </si>
  <si>
    <t>Investigación Aplicada al Desarrollo Productivo</t>
  </si>
  <si>
    <t>Documento de Evaluación Realizado</t>
  </si>
  <si>
    <t>Fortalecimiento de Eslabones Complejos</t>
  </si>
  <si>
    <t>Proyecto Transversal Realizado</t>
  </si>
  <si>
    <t>Asistencia Técnica a Oranismos Gubernamentales</t>
  </si>
  <si>
    <t>Asistencia Brindada</t>
  </si>
  <si>
    <t>Asistencia Técnica (Plan Belgrano Productivo)</t>
  </si>
  <si>
    <t>Proyecto Asistido</t>
  </si>
  <si>
    <t>Asistencia Técnica (Plan Nacional de Calidad)</t>
  </si>
  <si>
    <t>Realización de Informes de Coyuntura y Sectoriales</t>
  </si>
  <si>
    <t>Prsentación de Documentos de Investigación Aplicada al Desarrollo Productivo</t>
  </si>
  <si>
    <t>( 51 - 362 - 49 ) Financiamiento de  Actividades Productivas</t>
  </si>
  <si>
    <t>Diseño y Gestión de Instrumentos de Desarrollo Productivo (GIDP)</t>
  </si>
  <si>
    <t>Impulso a la Infraestructura Habitacional (PROCREAR)</t>
  </si>
  <si>
    <t>Solución Habitacional Realizada</t>
  </si>
  <si>
    <t>Asistencia por Emergencia Productiva</t>
  </si>
  <si>
    <t>Asistencia para Crecimiento Basado en Intangibles</t>
  </si>
  <si>
    <t>Asistencia para Apoyo a la Mejora de Calidad</t>
  </si>
  <si>
    <t>Asistencia a Nuevos Exportadores y Pioneros</t>
  </si>
  <si>
    <t>Financiamiento de Construcciones e Infraestructura Productiva</t>
  </si>
  <si>
    <t>Asistencia a Empresas de Regiones Productivas</t>
  </si>
  <si>
    <t>( 51 - 608 ) Instituto Nacional de Tecnología Industrial</t>
  </si>
  <si>
    <t>( 51 - 608 - 16 ) Desarrollo y Competitividad Industrial</t>
  </si>
  <si>
    <t>UE: Instituto Nacional de Tecnología Industrial</t>
  </si>
  <si>
    <t>Análisis y Ensayos</t>
  </si>
  <si>
    <t>Orden de Trabajo</t>
  </si>
  <si>
    <t>Servicios de Desarrollo</t>
  </si>
  <si>
    <t>Asistencia a Empresas Mediante Transferencia de Tecnología y Apoyo Técnico</t>
  </si>
  <si>
    <t>( 51 - 622 ) Instituto Nacional de la Propiedad Industrial</t>
  </si>
  <si>
    <t>( 51 - 622 - 18 ) Protección de los Derechos de la Propiedad Industrial</t>
  </si>
  <si>
    <t>UE: Presidencia del Instituto Nacional de la Propiedad Industrial</t>
  </si>
  <si>
    <t>Patentes de Invención y Modelos de Utilidad</t>
  </si>
  <si>
    <t>Solicitud Concedida</t>
  </si>
  <si>
    <t>Solicitud No Concedida</t>
  </si>
  <si>
    <t>Registro de Marcas</t>
  </si>
  <si>
    <t>Registro de Modelos y Diseños Industriales</t>
  </si>
  <si>
    <t>Registro de Contratos de Transferencia de Tecnología</t>
  </si>
  <si>
    <t xml:space="preserve"> TOTAL PROGRAMAS BAJO SEGUIMIENTO DE MINISTERIO DE PRODUCCIÓN</t>
  </si>
  <si>
    <t>( 52 ) Ministerio de Agroindustria</t>
  </si>
  <si>
    <t>( 52 - 363 ) Ministerio de Agroindustria</t>
  </si>
  <si>
    <t>( 52 - 363 - 36 ) Formulación de Políticas de los Sectores Agropecuario y Pesquero</t>
  </si>
  <si>
    <t>4.5</t>
  </si>
  <si>
    <t>UE: Ministerio de Agroindustria</t>
  </si>
  <si>
    <t>Control de Tráfico Pesquero Marítimo</t>
  </si>
  <si>
    <t>Buque Monitoreado</t>
  </si>
  <si>
    <t>Asistencia Financiera a Productores Forestales</t>
  </si>
  <si>
    <t>Hectárea Forestada</t>
  </si>
  <si>
    <t>Control de Buques Pesqueros</t>
  </si>
  <si>
    <t>Publicaciones Agropecuarias</t>
  </si>
  <si>
    <t>Asistencia con Aportes no Reintegrables para Primera Transformación Mecánica</t>
  </si>
  <si>
    <t>Plan de Negocio Financiado</t>
  </si>
  <si>
    <t>Se registra un desvío acumulado positivo. En el semestre, los esfuerzos estuvieron dirigidos a corregir el desvío anual acumulado en 2015, de forma tal de financiar el 91% de los Planes de Negocios aprobados durante ese año.</t>
  </si>
  <si>
    <t>Asistencia Financiera a Pobladores Rurales</t>
  </si>
  <si>
    <t>Empresa Azucarera Asistida (PROICSA)</t>
  </si>
  <si>
    <t>La situación crítica del sector motivó que 2 empresas desistieran de los proyectos. A su vez se observó retraso por parte de las empresas en la presentación de la documentación necesaria para la evaluación de los proyectos que realiza el BICE.</t>
  </si>
  <si>
    <t>Poblador Rural Asistido (PROICSA)</t>
  </si>
  <si>
    <t>Implementación de Planes de Negocio para la Adopción de Tecnologías (ANR)</t>
  </si>
  <si>
    <t>El desvío se debe a demoras en los procesos administrativos que están siendo corregidas para el próximo período.</t>
  </si>
  <si>
    <t>Productor Rural Asistido</t>
  </si>
  <si>
    <t>Se superó la meta por la incidencia de planes de negocio de grupos asociativos.</t>
  </si>
  <si>
    <t>( 52 - 363 - 40 ) Formulación de Políticas de Desarrollo Rural</t>
  </si>
  <si>
    <t>Asistencia Técnica para el Desarrollo Rural (PRODERI)</t>
  </si>
  <si>
    <t>Plan Aprobado</t>
  </si>
  <si>
    <t>Asistencia Financiera a Pobladores Rurales (PRODERI)</t>
  </si>
  <si>
    <t>Proyecto Financiado</t>
  </si>
  <si>
    <t>Asistencia Técnica a Pobladores Rurales (PRODERI)</t>
  </si>
  <si>
    <t>Beneficiario</t>
  </si>
  <si>
    <t>Asistencia Técnica a Productores Industriales</t>
  </si>
  <si>
    <t>( 52 - 363 - 41 ) Programa de Servicios Agrícolas Provinciales - PROSAP (BID, BIRF y CAF)</t>
  </si>
  <si>
    <t>Construcción de Drenajes y Rehabilitación de Canales de Riego</t>
  </si>
  <si>
    <t>Kilómetro</t>
  </si>
  <si>
    <t>Construcción de Caminos Rurales</t>
  </si>
  <si>
    <t>La obra de Entre Ríos se encuentra retrasada por cuestiones climáticas.</t>
  </si>
  <si>
    <t>Tendidos Eléctricos en Zonas Rurales</t>
  </si>
  <si>
    <t>Construcción de Canales de Riego en Nuevas Areas (PROSAP)</t>
  </si>
  <si>
    <t>Asistencia Financiera a Productores y Empresas de Encadenamientos Productivos (PROSAP)</t>
  </si>
  <si>
    <t>En el semestre se financiaron más Planes de Negocio de los previstos, debido a una fuerte demanda del instrumento.</t>
  </si>
  <si>
    <t>Asistencia Financiera para Infraestructura Rural y Servicios Agropecuarios (PROSAP)</t>
  </si>
  <si>
    <t>Grupo Asociativo Financiado</t>
  </si>
  <si>
    <t>El desvío radica en que se reprogramaron las metas debido a que existe una ampliación de plazo para la ejecución de las mismas.</t>
  </si>
  <si>
    <t>Asistencia Técnico-Financiera a Conglomerados Productivos (PROSAP)</t>
  </si>
  <si>
    <t>Conglomerado Productivo Asistido</t>
  </si>
  <si>
    <t>En la ejecución acumulada, prácticamente no se observan desvíos.</t>
  </si>
  <si>
    <t>( 52 - 606 ) Instituto Nacional de Tecnología Agropecuaria</t>
  </si>
  <si>
    <t>( 52 - 606 - 16 ) Investigación Fundamental e Innovaciones Tecnológicas - IFIT</t>
  </si>
  <si>
    <t>UE: Centro Nacional de Investigación Agropecuaria e Instituto de Economía y Sociología</t>
  </si>
  <si>
    <t>Convenio de Vinculación Tecnológica</t>
  </si>
  <si>
    <t>Publicación Técnica con Referato</t>
  </si>
  <si>
    <t>Publicación Técnica sin Referato</t>
  </si>
  <si>
    <t>( 52 - 606 - 17 ) Investigación Aplicada, Innovación y Transferencias de Tecnologías - AITT</t>
  </si>
  <si>
    <t>UE: Centros Regionales y Estaciones Experimentales Agropecuarias</t>
  </si>
  <si>
    <t>Asistencia Técnica Directa a Medianos y Pequeños Productores-Cambio Rural-</t>
  </si>
  <si>
    <t>Asistencia Técnica para Conformación de Huertas</t>
  </si>
  <si>
    <t>Huerta Escolar</t>
  </si>
  <si>
    <t>Huerta Comunitaria</t>
  </si>
  <si>
    <t>Huerta Familiar</t>
  </si>
  <si>
    <t>Asistencia Técnica a Productores Minifundistas</t>
  </si>
  <si>
    <t>Atención de Usuarios</t>
  </si>
  <si>
    <t>Creaciones Fitogenéticas</t>
  </si>
  <si>
    <t>Caso Registrado</t>
  </si>
  <si>
    <t>Asistencia Técnica a Pequeños Productores Familiares</t>
  </si>
  <si>
    <t>Asistencia  Técnica a la Población Local (Desarrollo Local)</t>
  </si>
  <si>
    <t>Asistencia  Técnica a Actores Sociales y Sectoriales (Proyectos Integrados)</t>
  </si>
  <si>
    <t>( 52 - 607 ) Instituto Nacional de Investigación y Desarrollo Pesquero</t>
  </si>
  <si>
    <t>( 52 - 607 - 16 ) Investigación y Desarrollo Pesquero</t>
  </si>
  <si>
    <t>UE: Instituto Nacional de Investigación y Desarrollo Pesquero</t>
  </si>
  <si>
    <t>Determinación de Unidades de Manejo y Recomendaciones de Captura</t>
  </si>
  <si>
    <t>( 52 - 609 ) Instituto Nacional de Vitivinicultura</t>
  </si>
  <si>
    <t>( 52 - 609 - 16 ) Control de Genuinidad de la Producción Vitivinícola</t>
  </si>
  <si>
    <t>UE: Instituto Nacional de Vitivinicultura</t>
  </si>
  <si>
    <t>Auditoría de Procesos y Productos</t>
  </si>
  <si>
    <t>Auditoría de Volúmenes y Destino de Alcoholes</t>
  </si>
  <si>
    <t>( 52 - 614 ) Instituto Nacional de Semillas</t>
  </si>
  <si>
    <t>( 52 - 614 - 40 ) Promoción del Comercio y Producción de Semillas</t>
  </si>
  <si>
    <t>UE: Instituto Nacional de Semillas</t>
  </si>
  <si>
    <t>Certificación de Semillas</t>
  </si>
  <si>
    <t>Bolsa Certificada</t>
  </si>
  <si>
    <t>Control de Calidad de Productos</t>
  </si>
  <si>
    <t>Otorgamiento de Títulos de Propiedad Intelectual</t>
  </si>
  <si>
    <t>Título Otorgado</t>
  </si>
  <si>
    <t>Análisis de Calidad de Semillas</t>
  </si>
  <si>
    <t>Auditorías Técnicas de Laboratorios de Semilla Botánica</t>
  </si>
  <si>
    <t>Laboratorio Auditado</t>
  </si>
  <si>
    <t>Inscripción en el Registro Nacional de Cultivares</t>
  </si>
  <si>
    <t>Variedad Inscripta</t>
  </si>
  <si>
    <t>( 52 - 623 ) Servicio Nacional de Sanidad y Calidad Agroalimentaria</t>
  </si>
  <si>
    <t>( 52 - 623 - 22 ) Acciones para Contribuir a Asegurar la Sanidad y Calidad Agroalimentaria</t>
  </si>
  <si>
    <t>UE: Presidencia del Servicio Nacional de Sanidad y Calidad Agroalimentaria</t>
  </si>
  <si>
    <t>Aprobación de Productos Alimenticios</t>
  </si>
  <si>
    <t>Producto</t>
  </si>
  <si>
    <t>Menor demanda externa.</t>
  </si>
  <si>
    <t>Producción de Biológicos y Reactivos para Controles</t>
  </si>
  <si>
    <t>Mililitro</t>
  </si>
  <si>
    <t>Análisis Cuali y Cuantitativos de Riesgo de Plagas</t>
  </si>
  <si>
    <t>Control de Vacunas para Animales Domésticos</t>
  </si>
  <si>
    <t>Lote Controlado</t>
  </si>
  <si>
    <t>La cantidad de lotes de vacunas presentadas a control dependen de la demanda externa. Tanto en el primero como en el segundo trimestre, la demanda para el control de vacunas fue mayor en los dos sectores que componen esta meta, la Coordinación de Bacteriología y la Coordinación de Virología.</t>
  </si>
  <si>
    <t>Determinación del Estatus Fitosanitario de los Cultivos</t>
  </si>
  <si>
    <t>Cultivo con Estatus Fitosanitario Conocido</t>
  </si>
  <si>
    <t>La Dirección de Vigilancia y Monitoreo superó la cantidad planificada para este trimestre como consecuencia de una mejora en la recopilación y en la  sistematización de la información volcada en las Bases de Datos del Sistema Nacional de Vigilancia y Monitoreo de Cultivos (Sinavimo), como consecuencia de la utilización de herramientas informáticas.</t>
  </si>
  <si>
    <t>Diseño de Procedimientos Fitosanitarios</t>
  </si>
  <si>
    <t>Procedimiento Diseñado</t>
  </si>
  <si>
    <t>La Dirección de Certificación tuvo un desvío negativo debido a la reasignación de tareas por Visitas Oficiales de UE (cítricos),  Brasil (peras y manzanas), Filipinas (uva) e Indonesia (fruta fresca) ocurridas  durante el primer trimestre y debido que durante el segundo trimestre se encontraron  en etapa de elaboración los Protocolos y Planes de Trabajo para la Certificación Fitosanitaria de diversos productos de origen vegetal.</t>
  </si>
  <si>
    <t>Supervisión de Tareas y Controles Fitosanitarios</t>
  </si>
  <si>
    <t>Recorrida de Supervisión</t>
  </si>
  <si>
    <t>La Dirección no alcanzó la cantidad planificada principalmente debido a que los Programas de  Sanidad Forestal y de Sanidad Material de Propagación no ejecutaron la totalidad de las  cantidades planificadas. El Programa de Sanidad Forestal, si bien no alcanzó lo programado, aclara igualmente  que se presentan retrasos en la recepción de las fechas de inspección.  El Programa de Sanidad de Material de Propagación indicó que no se cumplió con lo planificado debido a  que el personal de los Centros Regionales, encargados de las supervisiones a los viveros, es insuficiente en comparación a la cantidad de viveros inscriptos, además de encargarse de otras tareas.</t>
  </si>
  <si>
    <t>Análisis de Laboratorio para Sanidad Animal, Protección Vegetal e Inocuidad y Calidad Agroalimentaria</t>
  </si>
  <si>
    <t>Auditorías a Establecimientos Elaboradores de Productos Farmacológicos, Veterinarios y Fitosanitarios</t>
  </si>
  <si>
    <t>Establecimiento</t>
  </si>
  <si>
    <t>Vigilancia Activa de Enfermedades Endémicas, Exóticas, Erradicadas y Contaminantes en Animales de Consumo</t>
  </si>
  <si>
    <t>Muestra</t>
  </si>
  <si>
    <t>Control e Intervención Sanitaria en Predios Rurales y Concentraciones</t>
  </si>
  <si>
    <t>Autorización de Tránsito Animal</t>
  </si>
  <si>
    <t>Fiscalización de Alimentos de Origen Pesquero, Lácteo y Apícola</t>
  </si>
  <si>
    <t>Aumento en las exportaciones de miel, debido a una mayor demanda del comercio exterior.</t>
  </si>
  <si>
    <t>Fiscalización de la Faena de Especies Mayores</t>
  </si>
  <si>
    <t>Incremento en la demanda del consumo interno.</t>
  </si>
  <si>
    <t>Fiscalización de la Faena de Especies Menores</t>
  </si>
  <si>
    <t>Disminución de la demanda interna acorde con lo programado.</t>
  </si>
  <si>
    <t>Certificación Sanitaria de Productos Alimenticios y Animales de Exportación e Importación</t>
  </si>
  <si>
    <t>La certificación está supeditada al comercio internacional.</t>
  </si>
  <si>
    <t xml:space="preserve"> TOTAL PROGRAMAS BAJO SEGUIMIENTO DE MINISTERIO DE AGROINDUSTRIA</t>
  </si>
  <si>
    <t>( 53 ) Ministerio de Turismo</t>
  </si>
  <si>
    <t>( 53 - 119 ) Instituto Nacional de Promoción Turística</t>
  </si>
  <si>
    <t>( 53 - 119 - 16 ) Promoción del Turismo Receptivo Internacional</t>
  </si>
  <si>
    <t>UE: Instituto Nacional de Promoción Turística</t>
  </si>
  <si>
    <t>Concurrencia a Ferias</t>
  </si>
  <si>
    <t>Fomento de la Comercialización Turística</t>
  </si>
  <si>
    <t>Promoción Turística Internacional</t>
  </si>
  <si>
    <t>Acción Promocional</t>
  </si>
  <si>
    <t>( 53 - 322 ) Ministerio de Turismo</t>
  </si>
  <si>
    <t>( 53 - 322 - 16 ) Desarrollo y Promoción del Turismo Nacional</t>
  </si>
  <si>
    <t>UE: Secretaría de Turismo</t>
  </si>
  <si>
    <t>Capacitación Hotelera Turística</t>
  </si>
  <si>
    <t>( 53 - 322 - 18 ) Prestaciones Turísticas</t>
  </si>
  <si>
    <t>UE: Dirección de Prestaciones Turísticas</t>
  </si>
  <si>
    <t>Servicios de Atención Turismo Social</t>
  </si>
  <si>
    <t>Día/Turista</t>
  </si>
  <si>
    <t>Servicios de Atención Turismo Federal</t>
  </si>
  <si>
    <t xml:space="preserve"> TOTAL PROGRAMAS BAJO SEGUIMIENTO DE MINISTERIO DE TURISMO</t>
  </si>
  <si>
    <t>( 57 ) Ministerio de Transporte</t>
  </si>
  <si>
    <t>( 57 - 203 ) Agencia Nacional de Seguridad Vial</t>
  </si>
  <si>
    <t>( 57 - 203 - 16 ) Acciones de Seguridad Vial</t>
  </si>
  <si>
    <t>UE: Agencia Nacional de Seguridad Vial</t>
  </si>
  <si>
    <t>Elaboración, Promoción y Difusión de Información en Seguridad Vial</t>
  </si>
  <si>
    <t>Promoción</t>
  </si>
  <si>
    <t>Pieza</t>
  </si>
  <si>
    <t>Relevamiento de Accidentes</t>
  </si>
  <si>
    <t>Accidente Recabado</t>
  </si>
  <si>
    <t>Capacitación en Seguridad Vial</t>
  </si>
  <si>
    <t>Acciones de Control y Fiscalización en Materia de Tránsito y Seguridad Vial</t>
  </si>
  <si>
    <t>Operativo</t>
  </si>
  <si>
    <t>Administración de Infracciones</t>
  </si>
  <si>
    <t>Acta</t>
  </si>
  <si>
    <t>Informe de Antecedentes</t>
  </si>
  <si>
    <t>Elaboración y Difusión de Estadísticas en Seguridad Vial</t>
  </si>
  <si>
    <t>Relevamiento de Rutas</t>
  </si>
  <si>
    <t>Otorgamiento de Licencias de Conducir</t>
  </si>
  <si>
    <t>Licencia Emitida</t>
  </si>
  <si>
    <t>Marguen de error considerable.</t>
  </si>
  <si>
    <t>( 57 - 327 ) Ministerio de Transporte (Gastos Propios)</t>
  </si>
  <si>
    <t>( 57 - 327 - 62 ) Formulación y Ejecución Políticas de Transporte Ferroviario</t>
  </si>
  <si>
    <t>UE: Subsecretaría de Transporte Ferroviario</t>
  </si>
  <si>
    <t>Renovación de Vías</t>
  </si>
  <si>
    <t>Electrificación de Vías</t>
  </si>
  <si>
    <t>Ejecución de Obras de Comunicación y Señalamiento</t>
  </si>
  <si>
    <t>Ejecución de Obras Civiles Ferroviarias</t>
  </si>
  <si>
    <t>( 57 - 327 - 64 ) Investigación de las Políticas de Transporte</t>
  </si>
  <si>
    <t>UE: Instituto Argentino del Transporte (IAT)</t>
  </si>
  <si>
    <t>Formación y Capacitación en materia de Transporte y Logística</t>
  </si>
  <si>
    <t>Se optó por cursos aptos para una mayor concurrencia de participantes</t>
  </si>
  <si>
    <t>Realización de Estudios y Proyectos en materia de Transporte y Logística</t>
  </si>
  <si>
    <t>No se han podido realizar los proyectos y estudios en materia de transporte programados debido a la imposibilidad de firmar los convenios de colaboración con las Universidades. Se espera subsanarlo en el corto plazo.</t>
  </si>
  <si>
    <t>( 57 - 327 - 91 ) Formulación y Conducción de Políticas Transporte Fluvial y Marítimo</t>
  </si>
  <si>
    <t>UE: Subsecretaría de Puertos y Vías Navegables</t>
  </si>
  <si>
    <t>Dragado de las Vías Fluviales</t>
  </si>
  <si>
    <t>Metro Cúbico</t>
  </si>
  <si>
    <t>Falta de personal especializado. Problemas climáticos</t>
  </si>
  <si>
    <t>Habilitación de Puertos</t>
  </si>
  <si>
    <t>Informe Final</t>
  </si>
  <si>
    <t>Servicio de Balizamiento Fluvial</t>
  </si>
  <si>
    <t>El promedio acumulado ha superado las metas propuestas, estimando que la mejora se mantendrá.</t>
  </si>
  <si>
    <t>( 57 - 604 ) Dirección Nacional de Vialidad</t>
  </si>
  <si>
    <t>( 57 - 604 - 16 - 1 ) Mantenimiento por Administración</t>
  </si>
  <si>
    <t>UE: Subgerencia de Mantenimiento y Equipos</t>
  </si>
  <si>
    <t>Mantenimiento por Administración</t>
  </si>
  <si>
    <t>Kilómetro Conservado</t>
  </si>
  <si>
    <t>Hubo mas km en mantenimiento.</t>
  </si>
  <si>
    <t>( 57 - 604 - 16 - 3 ) Mantenimiento por Convenio</t>
  </si>
  <si>
    <t>Mantenimiento por Convenio</t>
  </si>
  <si>
    <t>( 57 - 604 - 16 - 4 ) Señalamiento</t>
  </si>
  <si>
    <t>Señalamiento de Rutas</t>
  </si>
  <si>
    <t>Kilómetro Señalizado</t>
  </si>
  <si>
    <t>( 57 - 604 - 16 - 5 ) Obras de Emergencia</t>
  </si>
  <si>
    <t>Obras de Emergencia</t>
  </si>
  <si>
    <t>( 57 - 604 - 16 - 6 ) Mantenimiento por Sistema Modular</t>
  </si>
  <si>
    <t>Mantenimiento por Sistema Modular</t>
  </si>
  <si>
    <t>1 Modular no finalizo en la fecha prevista.</t>
  </si>
  <si>
    <t>( 57 - 604 - 16 - 7 ) Obras de Seguridad Vial</t>
  </si>
  <si>
    <t>Obras de Seguridad Vial</t>
  </si>
  <si>
    <t>Kilómetro Rehabilitado</t>
  </si>
  <si>
    <t>( 57 - 604 - 16 - 8 ) Obras de Conservación Mejorativas - Fase I</t>
  </si>
  <si>
    <t>Obras de Conservación Mejorativa</t>
  </si>
  <si>
    <t>4 Obras no finalizaron en la fecha prevista. Globales: Varias obras no finalizaron, en el periodo.</t>
  </si>
  <si>
    <t>( 57 - 604 - 16 - 9 ) Obras de Conservación Mejorativa - Fase II</t>
  </si>
  <si>
    <t>( 57 - 604 - 16 - 10 ) Obras de Seguridad Vial Fase II</t>
  </si>
  <si>
    <t>( 57 - 604 - 22 - 2 ) Pasos Fronterizos y Corredores de Integración (Préstamo  BID Nº 1294)</t>
  </si>
  <si>
    <t>UE: Subgerencia de Obras y Concesiones</t>
  </si>
  <si>
    <t>Obras en Pasos Fronterizos y  Corredores de Integración</t>
  </si>
  <si>
    <t>Kilómetro Construido</t>
  </si>
  <si>
    <t>3 obras no finalizaron en el periodo.</t>
  </si>
  <si>
    <t>( 57 - 604 - 22 - 3 ) Obras por Convenio con Provincias</t>
  </si>
  <si>
    <t>Obras por Convenios con Provincias</t>
  </si>
  <si>
    <t>3 Obras prevista no finalizaron en el periodo. Global: 1 Obra finalizo antes de lo previsto.</t>
  </si>
  <si>
    <t>( 57 - 604 - 22 - 4 ) Mejoramiento y Reposición de Rutas</t>
  </si>
  <si>
    <t>Obras de Mejoramiento y Reposición de Rutas</t>
  </si>
  <si>
    <t>atraso corregible</t>
  </si>
  <si>
    <t>( 57 - 604 - 22 - 5 ) Obras por Concesión sin Peaje (COT)</t>
  </si>
  <si>
    <t>Concesión sin Peaje para Conservación y Mejoramiento</t>
  </si>
  <si>
    <t>( 57 - 604 - 22 - 6 ) Mejoramiento y Reconstrucción en Puentes</t>
  </si>
  <si>
    <t>Obras en Puentes</t>
  </si>
  <si>
    <t>Metro Construido</t>
  </si>
  <si>
    <t>( 57 - 604 - 22 - 9 ) Mejoramiento y Reposición de  Rutas - Fase II</t>
  </si>
  <si>
    <t>( 57 - 604 - 22 - 10 ) Mejoramiento y Reposición de Rutas - Fase III</t>
  </si>
  <si>
    <t>( 57 - 604 - 22 - 11 ) Mejoramiento  y Reposición de Rutas - Fase IV</t>
  </si>
  <si>
    <t>( 57 - 604 - 22 - 12 ) Mejoramiento y Reposición de Rutas - Fase V</t>
  </si>
  <si>
    <t>( 57 - 604 - 22 - 13 ) Mejoramiento y Reposición de Rutas Fase VI</t>
  </si>
  <si>
    <t>( 57 - 604 - 22 - 14 ) Mejoramiento y Reposición de Rutas Fase VII</t>
  </si>
  <si>
    <t>( 57 - 604 - 22 - 15 ) Mejoramiento y Reposición de Rutas - Fase VIII</t>
  </si>
  <si>
    <t>( 57 - 604 - 22 - 17 ) Mejoramiento y Reposición de Rutas Fase IX</t>
  </si>
  <si>
    <t>( 57 - 604 - 26 - 2 ) CREMA II (Préstamo 4295)</t>
  </si>
  <si>
    <t>Recuperación y Mantenimiento de Mallas Viales</t>
  </si>
  <si>
    <t>( 57 - 604 - 26 - 3 ) CREMA III (8º Préstamo "Gestión de Activos Viales")</t>
  </si>
  <si>
    <t>( 57 - 604 - 26 - 4 ) CREMA IV - FTN</t>
  </si>
  <si>
    <t>( 57 - 604 - 26 - 5 ) CREMA V</t>
  </si>
  <si>
    <t>2 Mallas no iniciaron en la fecha prevista.</t>
  </si>
  <si>
    <t>( 57 - 604 - 37 ) Infraestructura en Concesiones Viales</t>
  </si>
  <si>
    <t>UE: Órgano de Control de Concesiones Viales</t>
  </si>
  <si>
    <t>Obras en Construcción en Corredores Viales Concesionados</t>
  </si>
  <si>
    <t>( 57 - 604 - 38 ) Infraestructura en Áreas Urbanas</t>
  </si>
  <si>
    <t>( 57 - 604 - 40 - 1 ) Obras de Infraestructura y Seguridad en Corredor Vial I</t>
  </si>
  <si>
    <t>2 Obras no finalizaron en la fecha prevista.</t>
  </si>
  <si>
    <t>Obras Complementarias de Seguridad Vial</t>
  </si>
  <si>
    <t>Kilómetro Instalado</t>
  </si>
  <si>
    <t>Obras de Mantenimiento y Servicios de Apoyo</t>
  </si>
  <si>
    <t>Kilómetro Asistido y Mantenido</t>
  </si>
  <si>
    <t>( 57 - 604 - 40 - 2 ) Obras de Infraestructura y Seguridad en Corredor Vial II</t>
  </si>
  <si>
    <t>( 57 - 604 - 40 - 3 ) Obras de Infraestructura y Seguridad en Corredor Vial III</t>
  </si>
  <si>
    <t>( 57 - 604 - 40 - 4 ) Obras de Infraestructura y Seguridad en Corredor Vial IV</t>
  </si>
  <si>
    <t>3 obras no finalizaron y 1 finalizo antes de la fecha prevista.</t>
  </si>
  <si>
    <t>( 57 - 604 - 40 - 5 ) Obras de Infraestructura y Seguridad en Corredor Vial V</t>
  </si>
  <si>
    <t>( 57 - 604 - 40 - 6 ) Obras de Infraestructura y Seguridad en Corredor Vial VI</t>
  </si>
  <si>
    <t>La obra prevista no finalizo en el periodo.</t>
  </si>
  <si>
    <t>( 57 - 604 - 40 - 7 ) Obras de Infraestructura y Seguridad en Corredor Vial VII</t>
  </si>
  <si>
    <t>1 obra no finalizo en la fecha prevista.</t>
  </si>
  <si>
    <t>( 57 - 604 - 40 - 8 ) Obras de Infraestructura y Seguridad en Corredor Vial VIII</t>
  </si>
  <si>
    <t>2 obras no finalizaron en la fecha prevista.</t>
  </si>
  <si>
    <t>( 57 - 604 - 40 - 9 ) Obras Mejorativas en Iniciativas Viales Privadas</t>
  </si>
  <si>
    <t>1 Obra no finalizo en la fecha prevista.</t>
  </si>
  <si>
    <t>( 57 - 604 - 40 - 10 ) Obras de Infraestructura y Seguridad en Corredor Vial X</t>
  </si>
  <si>
    <t>( 57 - 661 ) Comisión Nacional de Regulación del Transporte</t>
  </si>
  <si>
    <t>( 57 - 661 - 37 ) Fiscalización, Regulación y Control del Servicio de Transporte Terrestre</t>
  </si>
  <si>
    <t>UE: Comisión Nacional de Regulación del Transporte</t>
  </si>
  <si>
    <t>Evaluación Psicofísica de los Conductores</t>
  </si>
  <si>
    <t>Diferencia no significativa entre lo programado y el ejecutado.</t>
  </si>
  <si>
    <t>Control de Inventario y Bienes Inmuebles-Carga e Interurbano de Pasajeros</t>
  </si>
  <si>
    <t>Control de Infraestructura-Carga e Interurbano de Pasajeros</t>
  </si>
  <si>
    <t>Control de Material Rodante-Carga e Interurbano de Pasajeros</t>
  </si>
  <si>
    <t>Control de Prácticas Operativas-Carga e Interurbano de Pasajeros</t>
  </si>
  <si>
    <t>Control de Infraestructura-Servicio Metropolitano</t>
  </si>
  <si>
    <t>Control de Material Rodante-Servicio Metropolitano</t>
  </si>
  <si>
    <t>Control de Prácticas Operativas-Servicio Metropolitano</t>
  </si>
  <si>
    <t>Control de Señalamiento, Energía Eléctrica y Comunicaciones-Servicio Metropolitano</t>
  </si>
  <si>
    <t>Las inspecciones pendientes se reprogramaron teniendo en cuenta la Resolución 128/16.</t>
  </si>
  <si>
    <t>Control de Señalamiento y Comunicaciones-Carga e Interurbano de Pasajeros</t>
  </si>
  <si>
    <t>Se cumplió con lo programado y se atendieron denuncias no programadas.</t>
  </si>
  <si>
    <t>Habilitación Técnica de Conductores Ferroviarios</t>
  </si>
  <si>
    <t>Habilitación</t>
  </si>
  <si>
    <t>La ejecución es en función de las habilitaciones solicitadas por los Concesionarios.</t>
  </si>
  <si>
    <t>Control del Servicio de Seguridad Pública Adicional - Servicio Metropolitano</t>
  </si>
  <si>
    <t>Controles Varios en Estaciones - Servicio Metropolitano</t>
  </si>
  <si>
    <t>Control de Limpieza, Conservación e Iluminación Material Rodante - Servicio Metropolitano</t>
  </si>
  <si>
    <t>Control de Prestación Efectiva de Servicio Declarados - Servicios Interurbanos</t>
  </si>
  <si>
    <t>Control de Calidad y de Prestación de Servicios - Servicios Interurbano</t>
  </si>
  <si>
    <t>Control de Exámenes Psicofísicos de Conductores Ferroviarios</t>
  </si>
  <si>
    <t>Dado la mayor demanda de los Concesionarios para cubrir el aumento de servicios.</t>
  </si>
  <si>
    <t>Control de Higiene, Seguridad y Medio Ambiente - Servicio Metropolitano</t>
  </si>
  <si>
    <t>Fue necesario realizar mas inspecciones  según documentación relevada, teniendo en cuenta la Resolución 128/16</t>
  </si>
  <si>
    <t>Control de Higiene, Seguridad y Medio Ambiente - Carga e Interurbano de Pasajeros</t>
  </si>
  <si>
    <t>Se reprogramaron las inspecciones según la Resolución 128/16</t>
  </si>
  <si>
    <t>Habilitación de Vehículo Automotor para el Transporte de Pasajeros</t>
  </si>
  <si>
    <t>El desvío está relacionado con la demanda de los transportistas.</t>
  </si>
  <si>
    <t>Aprobación de Planos de Omnibus</t>
  </si>
  <si>
    <t>Plano Aprobado</t>
  </si>
  <si>
    <t>Se debe a las solicitudes que realicen las carroceras.</t>
  </si>
  <si>
    <t>Auditorías a Empresas Beneficiarias del Subsidio de Gas Oil</t>
  </si>
  <si>
    <t>Auditoría</t>
  </si>
  <si>
    <t>Se intensificaron las auditorías.</t>
  </si>
  <si>
    <t>Control Integral de Unidades de Transporte Automotor Urbano de Pasajeros</t>
  </si>
  <si>
    <t>Control de Frecuencias Diurnas del Transporte Automotor Urbano de Pasajeros</t>
  </si>
  <si>
    <t>Relevamiento</t>
  </si>
  <si>
    <t>Se debió a las denuncias por frecuencias que fueron mas de las esperadas.</t>
  </si>
  <si>
    <t>Control Integral de Unidades de Transporte Automotor de Oferta Libre  y Turismo de Pasajeros</t>
  </si>
  <si>
    <t>Control Integral de Unidades de Transporte Automotor de Carga</t>
  </si>
  <si>
    <t>Control Integral de Unidades de Transporte Automotor Interurbano e Internacional de Pasajeros</t>
  </si>
  <si>
    <t>Control a Prestadores Médicos y Capacitadores del Transporte Automortor</t>
  </si>
  <si>
    <t>Control a Centros de Recepción del Personal de Conducción del Servicio Ferroviario de Area Metropolitana</t>
  </si>
  <si>
    <t>Control de Capacitación Operativa del Personal Afectado a la Circulación de Ferrocarriles el Area Metropolitana</t>
  </si>
  <si>
    <t>Verificación de las Inversiones en Material Rodante del Servicio de Carga</t>
  </si>
  <si>
    <t>Auditoría Contable sobre Inversiones en el Servicio de Carga</t>
  </si>
  <si>
    <t>Control de Evaluación Aleatoria de Personal Operativo</t>
  </si>
  <si>
    <t>Examenes a Postulantes a Conductores Ferroviarios</t>
  </si>
  <si>
    <t>Examen</t>
  </si>
  <si>
    <t>( 57 - 664 ) Organismo Regulador del Sistema Nacional de Aeropuertos</t>
  </si>
  <si>
    <t>( 57 - 664 - 16 ) Control del Sistema Nacional de Aeropuertos</t>
  </si>
  <si>
    <t>UE: Organismo Regulador del Sistema Nacional de Aeropuertos</t>
  </si>
  <si>
    <t>Control de Seguridad en Aeropuertos</t>
  </si>
  <si>
    <t>Control Contratos Concesiones</t>
  </si>
  <si>
    <t>( 57 - 669 ) Administración Nacional de Aviación Civil</t>
  </si>
  <si>
    <t>( 57 - 669 - 16 ) Regulación, Fiscalización  y Administración de la Aviación Civil</t>
  </si>
  <si>
    <t>UE: Administración Nacional de Aviación Civil</t>
  </si>
  <si>
    <t>Habilitación de Aeronaves y Talleres</t>
  </si>
  <si>
    <t>Licencias y Habilitaciones al Personal Aeronavegante</t>
  </si>
  <si>
    <t>Habilitación de Aeródromos Públicos y Privados</t>
  </si>
  <si>
    <t>Capacitación al Personal Operativo en Aeropuertos y Aeródromos</t>
  </si>
  <si>
    <t>Técnico Capacitado</t>
  </si>
  <si>
    <t>Publicaciones de Uso Aeronáutico</t>
  </si>
  <si>
    <t>Inspecciones de Bases Aéreas</t>
  </si>
  <si>
    <t>Inspecciones de Rutas Aéreas</t>
  </si>
  <si>
    <t>Inspecciones Técnico Administrativas al Personal Tripulante</t>
  </si>
  <si>
    <t>Inspecciones a Servicios de Navegación Aerea</t>
  </si>
  <si>
    <t xml:space="preserve"> TOTAL PROGRAMAS BAJO SEGUIMIENTO DE MINISTERIO DE TRANSPORTE</t>
  </si>
  <si>
    <t>( 58 ) Ministerio de Energía y Minería</t>
  </si>
  <si>
    <t>( 58 - 105 ) Comisión Nacional de Energía Atómica</t>
  </si>
  <si>
    <t>( 58 - 105 - 20 ) Desarrollos y Suministros para la Energía Nuclear</t>
  </si>
  <si>
    <t>UE: Gerencia Área Energía Nuclear</t>
  </si>
  <si>
    <t>Asistencia  Técnica  a Centrales Nucleares</t>
  </si>
  <si>
    <t>Asistencia a Central Nuclear</t>
  </si>
  <si>
    <t>( 58 - 105 - 21 ) Aplicaciones de la Tecnología Nuclear</t>
  </si>
  <si>
    <t>UE: Gerencia de Área Aplicaciones de la Tecnología Nuclear</t>
  </si>
  <si>
    <t>Producción Radioisótopos Primarios</t>
  </si>
  <si>
    <t>Curie</t>
  </si>
  <si>
    <t>( 58 - 105 - 22 ) Acciones para la Seguridad Nuclear y Protección Ambiental</t>
  </si>
  <si>
    <t>UE: Gerencia de Tecnología y Medio Ambiente</t>
  </si>
  <si>
    <t>Almacenamiento Interino Baja y Media Actividad</t>
  </si>
  <si>
    <t>Almacenamiento Bajo Salvaguarda de Elementos Combustibles</t>
  </si>
  <si>
    <t>Elemento Combustible</t>
  </si>
  <si>
    <t>Almacenamiento Fuentes Radioactivas en Desuso</t>
  </si>
  <si>
    <t>Fuente Radioactiva en Desuso</t>
  </si>
  <si>
    <t>( 58 - 105 - 23 ) Investigación y Aplicaciones no Nucleares</t>
  </si>
  <si>
    <t>UE: Gerencia Área Investigación no Nuclear</t>
  </si>
  <si>
    <t>Programa de Becas de Estudio</t>
  </si>
  <si>
    <t>Formación de Becarios</t>
  </si>
  <si>
    <t>Becario Formado</t>
  </si>
  <si>
    <t>Ingreso nuevos becarios del concurso</t>
  </si>
  <si>
    <t>Investigación y Desarrollo en Ciencias Básicas e Ingeniería Nuclear</t>
  </si>
  <si>
    <t>Tesinas y Tesis Doctorado</t>
  </si>
  <si>
    <t>Formación  Telecomunicación</t>
  </si>
  <si>
    <t>( 58 - 105 - 24 ) Suministros  y Tecnología Ciclo Combustible Nuclear</t>
  </si>
  <si>
    <t>UE: Comisión Nacional de Energía Atómica</t>
  </si>
  <si>
    <t>Favorabilidad Uranífera</t>
  </si>
  <si>
    <t>Mapa</t>
  </si>
  <si>
    <t>( 58 - 328 ) Ministerio de Energía y Minería (Gastos Propios)</t>
  </si>
  <si>
    <t>( 58 - 328 - 32 ) Formulación y Ejecución de la Política Geológico-Minera</t>
  </si>
  <si>
    <t>UE: Secretaría de Minería</t>
  </si>
  <si>
    <t>Exenciones Impositivas y Arancelarias a Inscriptos en el Régimen de Inversiones Mineras</t>
  </si>
  <si>
    <t>Beneficio</t>
  </si>
  <si>
    <t>Control de Empresas Inscriptas en el Régimen Minero</t>
  </si>
  <si>
    <t>Asistencia Financiera a Microemprendimientos Mineros</t>
  </si>
  <si>
    <t>Rehabilitación de Huellas Mineras</t>
  </si>
  <si>
    <t>Huella Minera Rehabilitada</t>
  </si>
  <si>
    <t>( 58 - 328 - 73 ) Formulacion y Ejecucion de Politica de Hidrocarburos</t>
  </si>
  <si>
    <t>UE: Secretaría de Recursos Hidrocarburíferos</t>
  </si>
  <si>
    <t>Asistencia Financiera para la Construcción de Gasoductos</t>
  </si>
  <si>
    <t>Subsidio a Hog. Baj Rec. Sin Serv. de Gas por Redes - HOGAR</t>
  </si>
  <si>
    <t>Hogar Beneficiado</t>
  </si>
  <si>
    <t>( 58 - 328 - 74 ) Formulación y Ejecución de la Política de Energía Eléctrica</t>
  </si>
  <si>
    <t>UE: Secretaría de Energía Eléctrica</t>
  </si>
  <si>
    <t>Asistencia Financiera para el Tendido de Líneas de Tensión</t>
  </si>
  <si>
    <t>Inst. Eq. Ind. Prov. Ener Elect. (PERMER)</t>
  </si>
  <si>
    <t>Equipo Instalado</t>
  </si>
  <si>
    <t>Inst. Eq. Prov. Ener Term. (PERMER)</t>
  </si>
  <si>
    <t>( 58 - 328 - 75 ) Acciones para el Uso Racional y Eficiente de la Energía (BIRF Nº 7617)</t>
  </si>
  <si>
    <t>UE: Secretaría de Planeamiento Energético Estratégico</t>
  </si>
  <si>
    <t>Recambio de Alumbrado Público en Municipios</t>
  </si>
  <si>
    <t>( 58 - 328 - 77 ) Acciones para la Ampliación de las Redes Eléctricas de Alta Tensión (BID Nº 1764 y N° 2514 y CAF Nº 8517 y  Nº 6566)</t>
  </si>
  <si>
    <t>UE: Comité Directivo del Fondo Fiduciario para el Transporte Eléctrico Federal</t>
  </si>
  <si>
    <t>( 58 - 624 ) Servicio Geológico Minero Argentino</t>
  </si>
  <si>
    <t>( 58 - 624 - 16 ) Desarrollo y Aplicación de la Tecnología Minera</t>
  </si>
  <si>
    <t>UE: Instituto de Tecnología Minera</t>
  </si>
  <si>
    <t>Asistencia Tecnológica a las Industrias Vinculadas con la Actividad Minera</t>
  </si>
  <si>
    <t>Atención a Empresas Mineras</t>
  </si>
  <si>
    <t>Análisis de Muestras Minerales</t>
  </si>
  <si>
    <t>Análisis Realizado</t>
  </si>
  <si>
    <t>( 58 - 624 - 19 ) Producción de Información Geológica de Base</t>
  </si>
  <si>
    <t>UE: Instituto de Geología y Recursos Minerales</t>
  </si>
  <si>
    <t>Elaboración Cartas Geológicas y Temáticas</t>
  </si>
  <si>
    <t>Cartografía Digital</t>
  </si>
  <si>
    <t>Mapa digitalizado</t>
  </si>
  <si>
    <t>Impresión Cartas Geológicas e Informes</t>
  </si>
  <si>
    <t>Elaboración de Cartas Imágen y Mosaicos Satelitales</t>
  </si>
  <si>
    <t>Edición Bases Topográficas y Modelos de Elevación Digital</t>
  </si>
  <si>
    <t>( 58 - 651 ) Ente Nacional Regulador del Gas</t>
  </si>
  <si>
    <t>( 58 - 651 - 16 ) Regulación del Transporte y Distribución  de Gas</t>
  </si>
  <si>
    <t>UE: Ente Nacional Regulador del Gas</t>
  </si>
  <si>
    <t>Análisis Regulatorio</t>
  </si>
  <si>
    <t>Auditoria a Agentes del Sistema de Gas Natural Comprimido</t>
  </si>
  <si>
    <t>Auditorías de Calidad del Servicio Comercial</t>
  </si>
  <si>
    <t>Auditorías al Sistema de Distribución</t>
  </si>
  <si>
    <t>Auditorías al Sistema de Transmisión</t>
  </si>
  <si>
    <t>( 58 - 652 ) Ente Nacional Regulador de la Electricidad</t>
  </si>
  <si>
    <t>( 58 - 652 - 16 ) Regulación y Contralor del Mercado Eléctrico</t>
  </si>
  <si>
    <t>UE: Directorio del Enre</t>
  </si>
  <si>
    <t>La meta es una estimación de la cantidad de contactos a establecer por parte de los usuarios durante el período. El desvío acumulado   con respecto a la cantidad estimada se debe a una disminución de llamadas entrantes por Falta de Suministro, verificadas principalmente en el mes de Marzo.</t>
  </si>
  <si>
    <t>Control de Calidad del Producto Técnico</t>
  </si>
  <si>
    <t>El desvío corresponde a que durante el primer y segundo trimestre se realizaron mas mediciones de las programadas. Las mediciones de puntos seleccionados, que constituyen el grueso de la cantidad estimada para cada trimestre, conforman el núcleo fijo de la programación. El resto corresponde a una estimación de aquellas mediciones referidas a reclamos realizados por los usuarios y de las remediciones programadas por las empresas distribuidoras. El servicio correspondiente presenta componentes con aspectos controlables y no controlables por que la caracterización final de la meta es "No controlable". Por esa razón en todos los trimestres se producen desvíos, de distinta magnitud, originados en el comportamientos de los aspectos no programables.</t>
  </si>
  <si>
    <t>Control de Calidad del Servicio Técnico</t>
  </si>
  <si>
    <t>Control de Calidad del Servicio Comercial</t>
  </si>
  <si>
    <t>Seguridad Eléctrica en la Vía Pública</t>
  </si>
  <si>
    <t>Verificación de Sistemas Gestión Ambiental</t>
  </si>
  <si>
    <t>Sistema Verificado</t>
  </si>
  <si>
    <t>Control Físico de Inversiones</t>
  </si>
  <si>
    <t>El desvío acumulado se debe a que las Obras que tenían financiamiento a través del Fideicomiso se dieron por concluidas el 31 de enero del corriente año. Mediante Resolución ENRE n° 02/2016 se dio por finalizado el Plan de Obras FOCEDE y no se cuenta al momento con el nuevo Plan de obras de las Distribuidoras. Por otra parte, las empresas Distribuidoras están ejecutando una cantidad menor de obras de Media y Baja Tensión, manteniendose por debajo de las previsiones efectuadas en su momento.</t>
  </si>
  <si>
    <t>Evaluación de la Situación Económica Financiera de los Concesionarios</t>
  </si>
  <si>
    <t>Informe Economico Financiero Realizado</t>
  </si>
  <si>
    <t>Emisión de Certificados de Conveniencia y Necesidad Pública para la Ampliación y/o Acceso a la Red de Transporte de Energía</t>
  </si>
  <si>
    <t>Evaluación de las Indisponibilidades del Sistema de Transporte de Energía Eléctrica</t>
  </si>
  <si>
    <t>Informe Técnico Realizado</t>
  </si>
  <si>
    <t>Inspecciones por Emergencias Producto de Fallas o Cortes de Suministro</t>
  </si>
  <si>
    <t>El desvío se debe a que, la cantidad de inspecciones realizadas en primero y segundo  trimestre es superior  a la prevista. Cabe aclarar que, esta meta, depende del comportamiento de la demanda y su estimación está en función de la ocurrencia de emergencias.</t>
  </si>
  <si>
    <t>Verificación de Cumplimiento de Normativa Ambiental</t>
  </si>
  <si>
    <t>Verificación</t>
  </si>
  <si>
    <t>La meta es una estimación de la cantidad de expedientes ambientales que serán analizados en el período y su ejecución depende del comportamiento de la demanda. El desvío acumulado se debe a que se realizaron cinco verificaciones  más que las previstas</t>
  </si>
  <si>
    <t xml:space="preserve"> TOTAL PROGRAMAS BAJO SEGUIMIENTO DE MINISTERIO DE ENERGÍA Y MINERÍA</t>
  </si>
  <si>
    <t>( 59 ) Ministerio de Comunicaciones</t>
  </si>
  <si>
    <t>( 59 - 207 ) Ente Nacional de Comunicaciones</t>
  </si>
  <si>
    <t>( 59 - 207 - 16 ) Control y Fiscalización de Servicios de T.I.C.</t>
  </si>
  <si>
    <t>UE: Ente Nacional de Comunicaciones</t>
  </si>
  <si>
    <t>Denuncia Realizada</t>
  </si>
  <si>
    <t>Control de Usuarios Caducos</t>
  </si>
  <si>
    <t>Control de Interferencias</t>
  </si>
  <si>
    <t>Inspección a Estaciones Radioeléctricas</t>
  </si>
  <si>
    <t>Inspección a Estaciones de Radiodifusión</t>
  </si>
  <si>
    <t>Fiscalización de Estaciones Fijas</t>
  </si>
  <si>
    <t>Fiscalización de Estaciones Móviles</t>
  </si>
  <si>
    <t>Realización de Auditorías Contables</t>
  </si>
  <si>
    <t>Medición de Radiaciones No Ionizantes</t>
  </si>
  <si>
    <t>Medición Realizada</t>
  </si>
  <si>
    <t>Comprobaciones Técnicas sobre el Espectro Radioeléctrico atribuido a los Servicios de Radiodifusión</t>
  </si>
  <si>
    <t>Comprobación Técnica Realizada</t>
  </si>
  <si>
    <t>Comprobaciones Técnicas sobre el Espectro Radioeléctrico atribuido a Servicios o Sistemas Radioeléctricos</t>
  </si>
  <si>
    <t>Inspección a Servicios de Telecomunicaciones de Telefonía Fija</t>
  </si>
  <si>
    <t>Inspección a Servicios de Telecomunicaciones de Telefonía Móvil Celular</t>
  </si>
  <si>
    <t>( 59 - 207 - 17 ) Atención de Usuarios de Tecnologías de la Información y las Comunicaciones</t>
  </si>
  <si>
    <t>Atención de Usuarios del Interior</t>
  </si>
  <si>
    <t>Reclamo Solucionado</t>
  </si>
  <si>
    <t>Atención de Usuarios del Área Metropolitana</t>
  </si>
  <si>
    <t>El desvío se produce en función a que se crearon nuevos grupos de trabajo especialmente dedicados a resolver los reclamos, motivo por el cual se superó ampliamente lo oportunamente proyectado.</t>
  </si>
  <si>
    <t>( 59 - 207 - 18 ) Administración de Servicios de Tecnologías de la Información y las Comunicaciones</t>
  </si>
  <si>
    <t>Otorg. Autoriz. para Instalación y Puesta en Funcionamiento de Estaciones Radioeléctricas</t>
  </si>
  <si>
    <t>Otorgamiento de Certificados de Operador en Telecomunicaciones</t>
  </si>
  <si>
    <t>Otorgamiento de Licencias de Radioaficionados</t>
  </si>
  <si>
    <t>Adjudicación de Frecuencias</t>
  </si>
  <si>
    <t>La ejecución depende de las solicitudes ingresadas por los usuarios. Ejecución a demanda. Factor ajeno al Organismo.</t>
  </si>
  <si>
    <t>Realización de Auditorías Técnicas</t>
  </si>
  <si>
    <t>Asignación de Recursos de Numeración y Señalizacion</t>
  </si>
  <si>
    <t>Autorización de Tarjetas Prepagas de Telecomunicaciones</t>
  </si>
  <si>
    <t>( 59 - 207 - 19 ) Planificación Tecnológica de Tecnologías de la Información y las Comunicaciones</t>
  </si>
  <si>
    <t>Homologación de Equipos</t>
  </si>
  <si>
    <t>Autorización de Empresas para la Fabricación y/o Comercialización de Equipos Homologados</t>
  </si>
  <si>
    <t>( 59 - 207 - 20 ) Control de Servicios Postales</t>
  </si>
  <si>
    <t>El desvío acumulado corresponde a la disminución en el segundo trimestre de los reclamos presentados, con motivo de la regularización en la entrega de los envíos por la modalidad de e-commerce, en especial la entrega de los envíos internacionales.</t>
  </si>
  <si>
    <t>Autorización para Operar en el Mercado Postal</t>
  </si>
  <si>
    <t>Autorización Concedida</t>
  </si>
  <si>
    <t>Autorización no Concedida</t>
  </si>
  <si>
    <t>Control de Calidad en los Servicios Postales</t>
  </si>
  <si>
    <t>Producción de Estadísticas del Mercado Postal</t>
  </si>
  <si>
    <t>Renovación de Autorizaciones para Operar en el Mercado Postal</t>
  </si>
  <si>
    <t>Renovación Concedida</t>
  </si>
  <si>
    <t>Renovación no Concedida</t>
  </si>
  <si>
    <t>Realización de Inspecciones Operativas</t>
  </si>
  <si>
    <t>Intervención en Procedimientos de Apertura de Envíos Caídos en Rezago</t>
  </si>
  <si>
    <t>Procedimiento Realizado</t>
  </si>
  <si>
    <t>El desvío negativo acumulado se debe a que en el primer trimestre se ejecutaron menos operativos que los programados, ya que los prestadores han solicitado menos intervenciones. Hay que tener en cuenta que la solicitud de apertura de los envíos caídos en rezago depende en gran parte de la cantidad de piezas que los prestadores tengan en custodia en sus depósitos, las cuales tienen un plazo mínimo de guarda (varía según los tipos de envíos) antes de poder proceder a su apertura. De ahí que se variará en los trimestres la cantidad de operativos ejecutados, dependiendo de la actividad de las empresas solicitantes</t>
  </si>
  <si>
    <t>Certificación de Vehículos Afectados a la Actividad Postal</t>
  </si>
  <si>
    <t>Certificación de Condición de Operador Postal</t>
  </si>
  <si>
    <t>( 59 - 207 - 22 ) Control y Fiscalización de los Servicios de Comunicación Audiovisual</t>
  </si>
  <si>
    <t>Otorgamiento de Licencias de Servicios de Comunicación Audiovisual</t>
  </si>
  <si>
    <t>Control de los Servicios de Comunicación Audiovisual</t>
  </si>
  <si>
    <t>Fiscalización de Contenidos Audiovisuales</t>
  </si>
  <si>
    <t>Hora de Visualización</t>
  </si>
  <si>
    <t>( 59 - 207 - 23 ) Enseñanza, Capacitación y Habilitación</t>
  </si>
  <si>
    <t>Formación y Habilitación de Locutores y Operadores</t>
  </si>
  <si>
    <t>Habilitado</t>
  </si>
  <si>
    <t>( 59 - 207 - 24 ) Administración y Gestión de Proyecto Especiales</t>
  </si>
  <si>
    <t>Dictado de Talleres de Capacitación</t>
  </si>
  <si>
    <t>Realización de Encuentros para el Desarrollo de Proyectos Audiovisuales</t>
  </si>
  <si>
    <t>Asistencia Financiera a Proyectos Especiales</t>
  </si>
  <si>
    <t xml:space="preserve"> TOTAL PROGRAMAS BAJO SEGUIMIENTO DE MINISTERIO DE COMUNICACIONES</t>
  </si>
  <si>
    <t>( 70 ) Ministerio de Educación y Deportes</t>
  </si>
  <si>
    <t>( 70 - 101 ) Fundación Miguel Lillo</t>
  </si>
  <si>
    <t>( 70 - 101 - 16 ) Investigación de la Flora, Fauna y Gea</t>
  </si>
  <si>
    <t>UE: Presidencia de la Fundación</t>
  </si>
  <si>
    <t>Servicio Bibliográfico Especializado</t>
  </si>
  <si>
    <t>Exposiciones</t>
  </si>
  <si>
    <t>Exposición</t>
  </si>
  <si>
    <t>Se realizo una exposición más de las previstas en homenaje al Bicentenario de la Independencia.</t>
  </si>
  <si>
    <t>Línea de Investigación</t>
  </si>
  <si>
    <t>Conferencias, Congresos y Disertaciones</t>
  </si>
  <si>
    <t>Congreso Organizado</t>
  </si>
  <si>
    <t>Razones operativas y financieras hicieron que no se  cumpliera lo programado para el trimestre ejecutado.</t>
  </si>
  <si>
    <t>Edición de Publicaciones</t>
  </si>
  <si>
    <t>Excepcionalmente se realizó la impresión de la Colección Bicentenario</t>
  </si>
  <si>
    <t>( 70 - 330 ) Ministerio de Educación y Deportes</t>
  </si>
  <si>
    <t>( 70 - 330 - 17 ) Desarrollo  y Fomento del Deporte Social y del Deporte de Alto Rendimiento</t>
  </si>
  <si>
    <t>UE: Secretaría de Deporte, Educación Física y Recreación</t>
  </si>
  <si>
    <t>Participación de Atletas en Competencias</t>
  </si>
  <si>
    <t>Atleta Participante</t>
  </si>
  <si>
    <t>Becas a Deportistas</t>
  </si>
  <si>
    <t>Becario</t>
  </si>
  <si>
    <t>Promoción e Iniciación Deportiva y Recreativa - CERENA</t>
  </si>
  <si>
    <t>Ración Alimentaria</t>
  </si>
  <si>
    <t>Persona Alojada</t>
  </si>
  <si>
    <t>Inclusión Deportiva de Grupos Focalizados</t>
  </si>
  <si>
    <t>Asistencia Técnico-Financiera a Centros de Fomento Deportivo</t>
  </si>
  <si>
    <t>Técnico</t>
  </si>
  <si>
    <t>Asistencia Financiera a Centros Regionales de Desarrollo Deportivo</t>
  </si>
  <si>
    <t>Promoción del Deporte de Alto Rendimiento Deportivo - CENARD</t>
  </si>
  <si>
    <t>Asistencia Técnica a Deportistas</t>
  </si>
  <si>
    <t>Asistencia Técnico Financiera a Clubes y Organizaciones No Gubernamentales</t>
  </si>
  <si>
    <t>Organización de  Juegos Deportivos</t>
  </si>
  <si>
    <t>Organización Promovida</t>
  </si>
  <si>
    <t>Asistencia Técnica y Financiera a Polos Deportivos Argentina Nuestra Cancha</t>
  </si>
  <si>
    <t>( 70 - 330 - 18 ) Asistencia Médico - Deportiva y Control Antidoping</t>
  </si>
  <si>
    <t>Atención Médica a Deportistas</t>
  </si>
  <si>
    <t>Prestación Efectuada</t>
  </si>
  <si>
    <t>Controles Antidoping</t>
  </si>
  <si>
    <t>( 70 - 330 - 26 ) Desarrollo de la Educación Superior</t>
  </si>
  <si>
    <t>UE: Secretaría de Políticas Universitarias</t>
  </si>
  <si>
    <t>Convalidación de Títulos Extranjeros</t>
  </si>
  <si>
    <t>Título</t>
  </si>
  <si>
    <t>Incentivos a Docentes Universitarios con Actividades de Investigación</t>
  </si>
  <si>
    <t>Docente Investigador</t>
  </si>
  <si>
    <t>Publicaciones Universitarias</t>
  </si>
  <si>
    <t>Otorgamiento de Becas a Alumnos Universitarios de Bajos Recursos</t>
  </si>
  <si>
    <t>Formación Universitaria</t>
  </si>
  <si>
    <t>Autorización de Nuevas Universidades Privadas</t>
  </si>
  <si>
    <t>Reconocimiento Oficial de Títulos Universitarios Nacionales</t>
  </si>
  <si>
    <t>Otorgamiento de Becas para Carreras Prioritarias</t>
  </si>
  <si>
    <t>Otorgamiento de Incentivos para la Finalización de la Carrera de Ingeniería</t>
  </si>
  <si>
    <t>Alumno</t>
  </si>
  <si>
    <t>Certificación de Diplomas y Certificados Analíticos Universitarios</t>
  </si>
  <si>
    <t>Certificado Otorgado</t>
  </si>
  <si>
    <t>( 70 - 330 - 29 ) Gestión Educativa</t>
  </si>
  <si>
    <t>UE: Dirección Nacional de Gestión Educativa</t>
  </si>
  <si>
    <t>Desarrollo de Actividades Científicas, Académicas, Olimpíadas, Ferias de Ciencia, Etc.</t>
  </si>
  <si>
    <t>Alumno Participante</t>
  </si>
  <si>
    <t>Educación a Distancia en Primaria y Secundaria para Alumnos Residentes en el Exterior</t>
  </si>
  <si>
    <t>Alumno Atendido</t>
  </si>
  <si>
    <t>Alfabetización de Adultos</t>
  </si>
  <si>
    <t>Reincorporación de Jóvenes y Adultos a la Educación Formal</t>
  </si>
  <si>
    <t>Alumno Reincorporado</t>
  </si>
  <si>
    <t>Distribución de Ejemplares Plan Nacional de Lectura</t>
  </si>
  <si>
    <t>Ejemplar Distribuido</t>
  </si>
  <si>
    <t>Apoyo a Estudiantes para el Ingreso al Nivel Superior</t>
  </si>
  <si>
    <t>Aportes para la Mejora de la Enseñanza Educación Secundaria</t>
  </si>
  <si>
    <t>Escuela Atendida</t>
  </si>
  <si>
    <t>Aportes para Mejoras en la Enseñanza de las Ciencias Educación Primaria</t>
  </si>
  <si>
    <t>Producción de Materiales Pedagógicos Nivel Inicial</t>
  </si>
  <si>
    <t>Producción Materiales Pedagógicos Nivel Primario</t>
  </si>
  <si>
    <t>Producción Materiales Pedagógicos Nivel Secundario</t>
  </si>
  <si>
    <t>Producción Materiales Pedagógicos Modalidades Educativas</t>
  </si>
  <si>
    <t>Aportes para Proyectos Pedagógicos Nivel Inicial</t>
  </si>
  <si>
    <t>Aportes para Proyectos Pedagógicos Nivel Primario</t>
  </si>
  <si>
    <t>Aportes para Proyectos Pedagógicos Modalidades Educativas</t>
  </si>
  <si>
    <t>Atención Escuelas Primarias Uso de las Tecnologías de la Información y la Comunicación</t>
  </si>
  <si>
    <t>Implementación de Jornada Extendida en Escuelas Primarias</t>
  </si>
  <si>
    <t>Universalización de la Sala de 4 años</t>
  </si>
  <si>
    <t>Sala Atendida</t>
  </si>
  <si>
    <t>Provisión de Centros Multimediales para Escuelas de Educación Secundaria</t>
  </si>
  <si>
    <t>Escuela Equipada</t>
  </si>
  <si>
    <t>Distribución Ejemplares para el Plan FinEs</t>
  </si>
  <si>
    <t>( 70 - 330 - 30 ) Cooperación e Integración Educativa Internacional</t>
  </si>
  <si>
    <t>UE: Dirección Nacional de Cooperación e Integración Educativa Internacional</t>
  </si>
  <si>
    <t>Becas de Perfeccionamiento</t>
  </si>
  <si>
    <t>( 70 - 330 - 32 ) Información y Evaluación de la Calidad Educativa</t>
  </si>
  <si>
    <t>UE: Dirección Nacional de Información y Evaluación de la Calidad Educativa</t>
  </si>
  <si>
    <t>Realización del Operativo Nacional de Evaluación (ONE)</t>
  </si>
  <si>
    <t>Capacitación y Asistencia Técnica</t>
  </si>
  <si>
    <t>Relevamiento Anual Estadístico</t>
  </si>
  <si>
    <t>Establecimiento Relevado</t>
  </si>
  <si>
    <t>Capacitación a Directores, Supervisores y Docentes</t>
  </si>
  <si>
    <t>Investigaciones y Análisis Estadísticos</t>
  </si>
  <si>
    <t>Relevamiento Anual Nominal de Información Online</t>
  </si>
  <si>
    <t>( 70 - 330 - 33 ) Acciones Compensatorias en Educación</t>
  </si>
  <si>
    <t>UE: Dirección Nacional de Políticas Socioeducativas</t>
  </si>
  <si>
    <t>Provisión de Libros (Texto,Lectura y Manual) para Alumnos de Nivel Inicial, Primaria y Secundaria</t>
  </si>
  <si>
    <t>Libro Provisto</t>
  </si>
  <si>
    <t>Entrega de Kit de Útiles y Material Didáctico</t>
  </si>
  <si>
    <t>Otorgamiento de Becas Correspondientes a Leyes Especiales</t>
  </si>
  <si>
    <t>Otorgamiento de Becas a Aborígenes</t>
  </si>
  <si>
    <t>Desarrollo de Centros de Actividades Juveniles</t>
  </si>
  <si>
    <t>Centro Atendido</t>
  </si>
  <si>
    <t>Aportes para la Movilidad Escolar</t>
  </si>
  <si>
    <t>Apoyo a Escuelas Albergues para Actividades Extracurriculares y/o de Extensión</t>
  </si>
  <si>
    <t>Aportes para Proyectos de Educación Especial</t>
  </si>
  <si>
    <t>Otorgamientos de Becas a Alumnos Bajo Protección Judicial</t>
  </si>
  <si>
    <t>Acompañamiento a Escuelas para Gestión de la Asignación Universal por Hijo</t>
  </si>
  <si>
    <t>Aportes para el Desarrollo de Orquestas y Coros Infanto Juveniles</t>
  </si>
  <si>
    <t>Orquesta Asistida</t>
  </si>
  <si>
    <t>Desarrollo de Actividades Recreativas y Educativas</t>
  </si>
  <si>
    <t>Implementación de Sistemas de Control de Ausentismo</t>
  </si>
  <si>
    <t>Desarrollo de Centros de Actividades Infantiles</t>
  </si>
  <si>
    <t>Aporte para el Desarrollo de Jornadas Juveniles Solidarias</t>
  </si>
  <si>
    <t>Apoyo a Escuelas en Situación de Vulnerabilidad</t>
  </si>
  <si>
    <t>Aporte al Programa Nacional de Ajedrez Educativo</t>
  </si>
  <si>
    <t>Participación de Alumnos en el Parlamento Juvenil MERCOSUR</t>
  </si>
  <si>
    <t>Provisión de Ludotecas para el Nivel Inicial</t>
  </si>
  <si>
    <t>Asistencia Financiera para Materiales y Equipamiento Deportivo</t>
  </si>
  <si>
    <t>Asistencia Financiera para Escuelas Rurales</t>
  </si>
  <si>
    <t>Provisión de Colecciones Literarias</t>
  </si>
  <si>
    <t>Asistencia Financiera a Escuelas para Reparaciones Menores</t>
  </si>
  <si>
    <t>Asistencia Financiera a Escuelas para la Adquisición de Material para el Desarrollo de Actividades Artísticas</t>
  </si>
  <si>
    <t>( 70 - 330 - 35 ) Servicio de la Biblioteca de Maestros</t>
  </si>
  <si>
    <t>UE: Dirección de la Biblioteca Nacional de Maestros</t>
  </si>
  <si>
    <t>Servicios Bibliográficos y Audiovisuales para el Usuario de la Educación</t>
  </si>
  <si>
    <t>Lector</t>
  </si>
  <si>
    <t>Asistencia Técnica y Equipamiento a Bibliotecas de la Educación</t>
  </si>
  <si>
    <t>Apoyo Técnico y Equipamiento a Centros de Documentación Provinciales y GCBA</t>
  </si>
  <si>
    <t>Centro</t>
  </si>
  <si>
    <t>Servicio de Difusión y Publicación a Usuarios de Educación</t>
  </si>
  <si>
    <t>Capacitación de Bibliotecarios de Escuelas</t>
  </si>
  <si>
    <t>Integración de Bibliotecas Escolares y Especializadas (BERA)</t>
  </si>
  <si>
    <t>Biblioteca Conectada</t>
  </si>
  <si>
    <t>( 70 - 330 - 37 ) Infraestructura y Equipamiento</t>
  </si>
  <si>
    <t>UE: Dirección General de Infraestructura</t>
  </si>
  <si>
    <t>Transferencias de Recursos para el Mejoramiento de la Infraestructura en Escuelas</t>
  </si>
  <si>
    <t>Metro Cuadrado a Construir</t>
  </si>
  <si>
    <t>Transferencia de Recursos para Equipamiento de Mobiliario para Aulas</t>
  </si>
  <si>
    <t>Aula a Equipar</t>
  </si>
  <si>
    <t>Transferencia de Recursos para Dotación de Servicios Básicos a Escuelas</t>
  </si>
  <si>
    <t>Escuela a Atender</t>
  </si>
  <si>
    <t>Asistencia Financiera para la Construcción de Nuevos Edificios Escolares</t>
  </si>
  <si>
    <t>( 70 - 330 - 39 ) Innovación y Desarrollo de la Formación Tecnológica</t>
  </si>
  <si>
    <t>UE: Instituto Nacional de Educación Tecnológica</t>
  </si>
  <si>
    <t>Capacitación Tecnológica</t>
  </si>
  <si>
    <t>Administración de Incentivos Fiscales</t>
  </si>
  <si>
    <t>Asistencia Financiera a Instituciones de Enseñanza</t>
  </si>
  <si>
    <t>Diseño de Perfiles Profesionales</t>
  </si>
  <si>
    <t>Perfil Diseñado</t>
  </si>
  <si>
    <t>Diseño Curricular de Ofertas Educativas</t>
  </si>
  <si>
    <t>Módulo Diseñado</t>
  </si>
  <si>
    <t>Producción de Materiales Didácticos y de Divulgación en Diversos Soportes</t>
  </si>
  <si>
    <t>Formación de Docentes de Educación Técnico Profesional</t>
  </si>
  <si>
    <t>Asistencia Financiera en Educación Técnico Profesional para Acciones de Retención</t>
  </si>
  <si>
    <t>Asistencia Financiera en Educación Técnico Profesional para Acondicionamiento Edilicio</t>
  </si>
  <si>
    <t>Asistencia Financiera en Educación Técnico Profesional para Equipamiento</t>
  </si>
  <si>
    <t>Asistencia Financiera en Educación Técnico Profesional para Vinculación Tecnológica-Productiva</t>
  </si>
  <si>
    <t>Promoción de Tecnicaturas - Humanísticas y Sociales</t>
  </si>
  <si>
    <t>Tecnicatura Promovida</t>
  </si>
  <si>
    <t>( 70 - 330 - 41 ) Planeamiento Educativo y Fortalecimiento de las Administraciones Provinciales</t>
  </si>
  <si>
    <t>UE: Secretaría de Innovación y Calidad</t>
  </si>
  <si>
    <t>Realización de Cursos de Capacitación para Funcionarios y Personal</t>
  </si>
  <si>
    <t>Diseño e Implementación del Sistema de Administración de Recursos Humanos</t>
  </si>
  <si>
    <t>Técnico Asistido</t>
  </si>
  <si>
    <t>Otorgamiento de Becas Locales y en el Exterior de Postgrados en Educación</t>
  </si>
  <si>
    <t>Diseño e Implementación del Sistema de Legajo Único de Alumnos</t>
  </si>
  <si>
    <t>Diseño e Implementación del Sistema de Juntas de Clasificación y Disciplina</t>
  </si>
  <si>
    <t>Diseño e Implementación del Sistema de Legajo Único de Edificios Escolares</t>
  </si>
  <si>
    <t>Censo Nacional de Infraestructura</t>
  </si>
  <si>
    <t>Realización de Informes sobre Salarios Docentes</t>
  </si>
  <si>
    <t>Asistencia y Capacitación a Unidades Jurisdiccionales del Observatorio de Costos</t>
  </si>
  <si>
    <t>Equipo Asistido</t>
  </si>
  <si>
    <t>Asistencia Técnica a la Red Nacional de Planeamiento Educativo</t>
  </si>
  <si>
    <t>Desarrollo de Cursos Virtuales de Planeamiento Educativo</t>
  </si>
  <si>
    <t>Sistema de Cálculo de Salarios Docentes</t>
  </si>
  <si>
    <t>Asistencia Técnica para la Reingeniería de Procesos</t>
  </si>
  <si>
    <t>Diseño de Proyectos Educativos</t>
  </si>
  <si>
    <t>Proyecto Diseñado</t>
  </si>
  <si>
    <t>Informes Analíticos sobre Costos Educativos</t>
  </si>
  <si>
    <t>( 70 - 330 - 45 ) Acciones de Formación Docente</t>
  </si>
  <si>
    <t>UE: Instituto Nacional de Formación Docente</t>
  </si>
  <si>
    <t>Otorgamiento de Becas para Estudiantes de Institutos de Formación Docentes</t>
  </si>
  <si>
    <t>Becas de Formación Docente para Estudiantes Indígenas</t>
  </si>
  <si>
    <t>Asistencia Financiera a Institutos de Formación Docente</t>
  </si>
  <si>
    <t>Se dedicará el año 2016 al seguimiento de los proyectos transferidos a fin de 2015 y principios del corriente, evaluación de lo realizado y formulación de nuevas propuestas, para replantear la estrategia hacia el ejercicio 2017. La acción no se realizará en 2016</t>
  </si>
  <si>
    <t>Capacitación a Directivos</t>
  </si>
  <si>
    <t>Director Capacitado</t>
  </si>
  <si>
    <t>Otorgamiento de Becas para Postgrado y Especialización</t>
  </si>
  <si>
    <t>Material de Investigación sobre la Formación Docentes</t>
  </si>
  <si>
    <t>Promoción de Proyectos de Investigación Pedagógica</t>
  </si>
  <si>
    <t>No hubo suficientes proyectos que cumplieran con los requisitos de calidad para su aprobación.. La cantidad adjudicada en 2016 es la definitiva</t>
  </si>
  <si>
    <t>Publicación de Normas sobre Formación Docente</t>
  </si>
  <si>
    <t>Publicación de Información y Análisis Estadísticos</t>
  </si>
  <si>
    <t>Publicación de Materiales Pedagógicos en Diversos Soportes</t>
  </si>
  <si>
    <t>Provisión de Bibliotecas a Institutos de Formación Docente</t>
  </si>
  <si>
    <t>Promoción de Proyectos Institucionales de Memoria y Derechos Humanos</t>
  </si>
  <si>
    <t>Consolidación y Fortalecimiento de la Red Nodos Virtuales de Formación Docente</t>
  </si>
  <si>
    <t>Formación Virtual de Estudiantes de Formación Docente</t>
  </si>
  <si>
    <t>Formación en Investigación</t>
  </si>
  <si>
    <t>Formación en Memoria y Derechos Humanos</t>
  </si>
  <si>
    <t>( 70 - 804 ) Comisión Nacional de Evaluación y Acreditación Universitaria</t>
  </si>
  <si>
    <t>( 70 - 804 - 16 ) Evaluación y Acreditación Universitaria</t>
  </si>
  <si>
    <t>UE: Comisión Nacional de Evaluación y Acreditación Universitaria</t>
  </si>
  <si>
    <t>Evaluación Institucional Externa</t>
  </si>
  <si>
    <t>Institución Evaluada</t>
  </si>
  <si>
    <t>Las evaluaciones externas se realizan a demanda de las instituciones universitarias, las que presentan sus informes de autoevaluación institucional de manera espontánea.</t>
  </si>
  <si>
    <t>Evaluación de Proyectos Institucionales</t>
  </si>
  <si>
    <t>Proyecto Institucional</t>
  </si>
  <si>
    <t>Los desvíos que se observan respecto a lo programado se debe a que la Dirección de Evaluación Institucional cumple sus funciones de acuerdo a la demanda espontánea de las fundaciones o instituciones universitarias que inician trámites a través de la Dirección Nacional de Gestión Universitaria, los cuales son enviados con posterioridad a la CONEAU para su tratamiento.</t>
  </si>
  <si>
    <t>Evaluacion de Programas de Grado</t>
  </si>
  <si>
    <t>El desvío acumulado de las metas físicas durante los primeros dos trimestres del año es positivo. Esta mejora se registró en el segundo trimestre y  se debe fundamentalmente a la incorporación y capacitación de integrantes al equipo técnico, lo cual  permitió concluir aquellos trámites cuya resolución había sido oportunamente prevista para el trimestre anterior y permitió incrementar el número de proyectos de resolución. En este sentido, la mejora es temporal y se cumplirá con lo proyectado para el año 2016.</t>
  </si>
  <si>
    <t>Evaluacion de Programas de Posgrado</t>
  </si>
  <si>
    <t>El desvío acumulado de las metas físicas durante los primeros dos trimestres se explica por la naturaleza dinámica del proceso de acreditación, en el cual tienen impacto variaciones temporales y aspectos contingentes del sistema (cuestiones de logística, tiempos y movimiento de los pares evaluadores, envío de documentación respaldatoria por parte de las instituciones, entre otras). Estos aspectos se reflejan en la resolución de trámites y explican la  redistribución del cumplimiento de metas  a lo largo del año en relación con la planificación particular de cada trimestre.  En este sentido, el desvío acumulado es corregible y con la producción de los dos últimos trimestres podrá cumplirse con lo proyectado globalmente para el 2016.</t>
  </si>
  <si>
    <t xml:space="preserve"> TOTAL PROGRAMAS BAJO SEGUIMIENTO DE MINISTERIO DE EDUCACIÓN Y DEPORTES</t>
  </si>
  <si>
    <t>( 71 ) Ministerio de Ciencia, Tecnología e Innovación Productiva</t>
  </si>
  <si>
    <t>( 71 - 103 ) Consejo Nacional de Investigaciones Científicas y Técnicas</t>
  </si>
  <si>
    <t>( 71 - 103 - 16 ) Formación de Recursos Humanos y Promoción Científica y Tecnológica</t>
  </si>
  <si>
    <t>UE: Consejo Nacional de Investigaciones Científicas y Técnicas</t>
  </si>
  <si>
    <t>Asesoramiento Técnico</t>
  </si>
  <si>
    <t>Asistencia Técnica en la Gestión de Patentes</t>
  </si>
  <si>
    <t>Patente</t>
  </si>
  <si>
    <t>Menor demanda por parte de socios internacionales y empresas co-titulares de desarrollos conjuntos.</t>
  </si>
  <si>
    <t>( 71 - 103 - 17 ) Exhibición Pública e Investigación en Ciencias Naturales de la República Argentina</t>
  </si>
  <si>
    <t>UE: Museo Arg. De Cs. Nat. "Bernardino Rivadavia",Inst. N. Inv. Cs. Na.</t>
  </si>
  <si>
    <t>Caso Investigado</t>
  </si>
  <si>
    <t>( 71 - 106 ) Comisión Nacional de Actividades Espaciales</t>
  </si>
  <si>
    <t>( 71 - 106 - 16 ) Generación de Ciclos de Información Espacial Completos</t>
  </si>
  <si>
    <t>UE: Gerencia de Gestión Tecnológica</t>
  </si>
  <si>
    <t>Distribución de Imágenes Satelitales</t>
  </si>
  <si>
    <t>Imagen de 100 Mb</t>
  </si>
  <si>
    <t>Durante el año 2015 se agregaron los Satélites LANDSAT 8 y SPOT 6, que generan una cantidad muy grande de imágenes y archivos, que no estuvieron previstos al momento de la programación de las metas, y aún no permite realizar una estimación más ajustada.</t>
  </si>
  <si>
    <t>Distribución de Información Elaborada a partir de Imágenes Satelitales</t>
  </si>
  <si>
    <t>( 71 - 336 ) Ministerio de Ciencia, Tecnología e Innovación Productiva</t>
  </si>
  <si>
    <t>( 71 - 336 - 43 ) Formulación e Implementación de la Política de Ciencia y Tecnología</t>
  </si>
  <si>
    <t>UE: Ministerio de Ciencia, Tecnología e Innovación Productiva</t>
  </si>
  <si>
    <t>Subsidios a Instituciones</t>
  </si>
  <si>
    <t>Fomento de la Vinculación Científica con el Exterior</t>
  </si>
  <si>
    <t>Viaje Realizado</t>
  </si>
  <si>
    <t>Proyectos  Federales de Innovación Productiva</t>
  </si>
  <si>
    <t>Proyectos de Desarrollo Tecnológico  Municipal</t>
  </si>
  <si>
    <t>Apoyo Tecnológico al Sector Turismo</t>
  </si>
  <si>
    <t>Eslabonamientos Productivos</t>
  </si>
  <si>
    <t>Convenio Firmado</t>
  </si>
  <si>
    <t>( 71 - 336 - 44 ) Promoción y Financiamiento de Actividades de Ciencia,Tecnología e Innovación</t>
  </si>
  <si>
    <t>UE: Agencia Nacional de Promoción Científica y Tecnológica</t>
  </si>
  <si>
    <t>Otorgamiento de Subsidios para la  Promoción de la  Industria del Software</t>
  </si>
  <si>
    <t>Los desembolsos se realizan en base a las rendiciones de los beneficiarios</t>
  </si>
  <si>
    <t>Subsidio FONARSEC</t>
  </si>
  <si>
    <t>Demora en la firma de los contratos</t>
  </si>
  <si>
    <t>Subsidio FONTAR</t>
  </si>
  <si>
    <t>Crédito FONTAR</t>
  </si>
  <si>
    <t>Préstamo Otorgado</t>
  </si>
  <si>
    <t>Subsidio FONCYT</t>
  </si>
  <si>
    <t xml:space="preserve"> TOTAL PROGRAMAS BAJO SEGUIMIENTO DE MINISTERIO DE CIENCIA, TECNOLOGÍA E INNOVACIÓN PRODUCTIVA</t>
  </si>
  <si>
    <t>( 72 ) Ministerio de Cultura</t>
  </si>
  <si>
    <t>( 72 - 113 ) Teatro Nacional Cervantes</t>
  </si>
  <si>
    <t>( 72 - 113 - 16 ) Acciones Artísticas del Teatro Nacional Cervantes</t>
  </si>
  <si>
    <t>UE: Teatro Nacional Cervantes</t>
  </si>
  <si>
    <t>Obras Puestas en Escena</t>
  </si>
  <si>
    <t>Representaciones Artísticas en las Salas del Teatro Nacional Cervantes</t>
  </si>
  <si>
    <t>Representaciones Artísticas en Gira Nacional</t>
  </si>
  <si>
    <t>Representaciones Artísticas en el Proyecto Plan Federal de Coproducciones</t>
  </si>
  <si>
    <t>Representación Artística en Gira Internacional</t>
  </si>
  <si>
    <t>Representación Artística en El Cervantes va a la Escuela</t>
  </si>
  <si>
    <t>Representación Artística en El Cervantes por los Caminos</t>
  </si>
  <si>
    <t>Representación Artística en El Cervantes en los Sindicatos</t>
  </si>
  <si>
    <t>Representación Artística en El Cervantes en las Cárceles</t>
  </si>
  <si>
    <t>( 72 - 116 ) Biblioteca Nacional</t>
  </si>
  <si>
    <t>( 72 - 116 - 25 ) Servicios de la Biblioteca Nacional</t>
  </si>
  <si>
    <t>UE: Dirección de la Biblioteca Nacional</t>
  </si>
  <si>
    <t>Formación de Bibliotecarios</t>
  </si>
  <si>
    <t>Eventos Culturales</t>
  </si>
  <si>
    <t>Realización de Talleres Artísticos y Literarios</t>
  </si>
  <si>
    <t>Producción Audiovisual</t>
  </si>
  <si>
    <t>Consultas al Sitio Web</t>
  </si>
  <si>
    <t>Ingreso</t>
  </si>
  <si>
    <t>Catalogación Bibliográfica</t>
  </si>
  <si>
    <t>Conservación y Restauración Bibliográfica</t>
  </si>
  <si>
    <t>Desarrollo de la Colección</t>
  </si>
  <si>
    <t>Servicio de Digitalización</t>
  </si>
  <si>
    <t>Archivo Digital</t>
  </si>
  <si>
    <t>( 72 - 117 ) Instituto Nacional del Teatro</t>
  </si>
  <si>
    <t>( 72 - 117 - 16 ) Fomento, Producción y Difusión del Teatro</t>
  </si>
  <si>
    <t>UE: Instituto Nacional del Teatro</t>
  </si>
  <si>
    <t>Otorgamiento de Becas</t>
  </si>
  <si>
    <t>Asistencia Financiera a la Actividad Teatral</t>
  </si>
  <si>
    <t>Sala Teatral</t>
  </si>
  <si>
    <t>Grupo Teatral</t>
  </si>
  <si>
    <t>Fomento de Dramaturgos</t>
  </si>
  <si>
    <t>Fiestas del Teatro</t>
  </si>
  <si>
    <t>Fiesta</t>
  </si>
  <si>
    <t>( 72 - 337 ) Ministerio de Cultura</t>
  </si>
  <si>
    <t>( 72 - 337 - 36 ) Difusión y Promoción de la Música, la Danza, las Artes Escénicas y Visuales</t>
  </si>
  <si>
    <t>UE: Ministerio de Cultura</t>
  </si>
  <si>
    <t>Orquesta Nacional de Música Argentina</t>
  </si>
  <si>
    <t>Presentación Artística</t>
  </si>
  <si>
    <t>Banda Sinfónica y Coro Polifónico de Ciegos</t>
  </si>
  <si>
    <t>Ballet Folklórico Nacional</t>
  </si>
  <si>
    <t>Coro Nacional de Jóvenes</t>
  </si>
  <si>
    <t>Coro Nacional de Niños</t>
  </si>
  <si>
    <t>Orquesta Sinfónica Nacional</t>
  </si>
  <si>
    <t>Coro Polifónico Nacional</t>
  </si>
  <si>
    <t>Instituto Nacional de Musicología</t>
  </si>
  <si>
    <t>Tema Investigado</t>
  </si>
  <si>
    <t>( 72 - 337 - 37 ) Preservación, Difusión y Exhibición del Patrimonio Cultural</t>
  </si>
  <si>
    <t>Ingreso de Visitantes a Museos y Lugares Históricos</t>
  </si>
  <si>
    <t>Realización de Conferencia</t>
  </si>
  <si>
    <t>Conferencia</t>
  </si>
  <si>
    <t>Realización de Talleres</t>
  </si>
  <si>
    <t>Realización de Videos Culturales y Patrimonio Cultural</t>
  </si>
  <si>
    <t>Video</t>
  </si>
  <si>
    <t>Organización de Encuentros sobre Patrimonio Histórico Cultural</t>
  </si>
  <si>
    <t>Realización de Exposiciones Antropológicas y de Artesanías</t>
  </si>
  <si>
    <t>( 72 - 337 - 38 ) Fomento de las Industrias Culturales</t>
  </si>
  <si>
    <t>( 72 - 337 - 40 ) Fomento y Apoyo Económico a Bibliotecas Populares</t>
  </si>
  <si>
    <t>Apoyo a Bibliotecas Populares</t>
  </si>
  <si>
    <t>Acrecentamiento Bibliográfico Bibliotecas</t>
  </si>
  <si>
    <t>Cursos de Capacitación</t>
  </si>
  <si>
    <t>( 72 - 337 - 41 ) Estudios e Investigaciones Históricas sobre Juan Domingo Perón</t>
  </si>
  <si>
    <t>Edición de Libros</t>
  </si>
  <si>
    <t>Investigaciones Históricas</t>
  </si>
  <si>
    <t>Conferencias</t>
  </si>
  <si>
    <t>( 72 - 337 - 42 ) Difusión, Concientización y Protección del Patrimonio Cultural del Museo de Bellas Artes</t>
  </si>
  <si>
    <t>Gestión de Colecciones</t>
  </si>
  <si>
    <t>Pieza Intervenida</t>
  </si>
  <si>
    <t>Exposiciones de Bellas Artes</t>
  </si>
  <si>
    <t>Sala de Exposición Permanente Realizada</t>
  </si>
  <si>
    <t>Exposición Temporaria Realizada</t>
  </si>
  <si>
    <t>Actividades Educativas y Culturales</t>
  </si>
  <si>
    <t>Actividad Realizada</t>
  </si>
  <si>
    <t>( 72 - 337 - 43 ) Promoción de Políticas Culturales y Cooperación Internacional</t>
  </si>
  <si>
    <t>Capacitación a Provincias y Municipios</t>
  </si>
  <si>
    <t>Instrumentación de Concursos y Premios</t>
  </si>
  <si>
    <t>Premiado</t>
  </si>
  <si>
    <t>Encuentros y Jornadas de Difusión Cultural</t>
  </si>
  <si>
    <t>Organización de eventos Nacionales e Internacionales de difusión de la cultura</t>
  </si>
  <si>
    <t>Asistencia Financiera a Organismos Internacionales de la Cultura</t>
  </si>
  <si>
    <t>Organismo Asistido</t>
  </si>
  <si>
    <t>( 72 - 337 - 48 ) Fortalecimiento de las Expresiones Federales</t>
  </si>
  <si>
    <t>Jornada Realizada</t>
  </si>
  <si>
    <t>Asistencias Técnicas a Municipios</t>
  </si>
  <si>
    <t>Participación Artística en Eventos</t>
  </si>
  <si>
    <t>Asistencias Técnicas en Muestras Regionales y Provinciales</t>
  </si>
  <si>
    <t>Fortalecimiento de las Expresiones del Carnaval</t>
  </si>
  <si>
    <t>( 72 - 337 - 50 ) Acceso Igualitario, Desarrollo y Promoción de los Derechos Culturales</t>
  </si>
  <si>
    <t>Difusión del Conocimiento sobre las Islas Malvinas - Museo Malvinas</t>
  </si>
  <si>
    <t>Visitantes</t>
  </si>
  <si>
    <t>Contrataciones Artísticas</t>
  </si>
  <si>
    <t>Grupo Musical</t>
  </si>
  <si>
    <t>Obras Teatrales</t>
  </si>
  <si>
    <t>Asistencia Técnica en Materia de Igualdad Cultural</t>
  </si>
  <si>
    <t>Beneficiarios</t>
  </si>
  <si>
    <t>Intervenciones en Espacios Públicos</t>
  </si>
  <si>
    <t>Murales</t>
  </si>
  <si>
    <t>Promoción de la Casa de la Cultura Popular</t>
  </si>
  <si>
    <t>Asistencia a Talleres</t>
  </si>
  <si>
    <t>Funciones</t>
  </si>
  <si>
    <t>Difusión de la Diversidad Cultural</t>
  </si>
  <si>
    <t>Encuentros</t>
  </si>
  <si>
    <t>Participantes</t>
  </si>
  <si>
    <t>Taller Titiriteros</t>
  </si>
  <si>
    <t>( 72 - 337 - 53 ) Planificación General de Programas Culturales</t>
  </si>
  <si>
    <t>Programación Artística</t>
  </si>
  <si>
    <t>Organización de Festivales</t>
  </si>
  <si>
    <t>Festival</t>
  </si>
  <si>
    <t>Realización de Audiovisuales</t>
  </si>
  <si>
    <t>Programa</t>
  </si>
  <si>
    <t>Instrumentación de Concursos Audiovisuales</t>
  </si>
  <si>
    <t>Concurso</t>
  </si>
  <si>
    <t>Conferencias a Nivel Provincial</t>
  </si>
  <si>
    <t>Investigación Consumos Culturales</t>
  </si>
  <si>
    <t>Estudio</t>
  </si>
  <si>
    <t>Impresión de Fascículos</t>
  </si>
  <si>
    <t>Fascículo</t>
  </si>
  <si>
    <t>( 72 - 802 ) Fondo Nacional de las Artes</t>
  </si>
  <si>
    <t>( 72 - 802 - 16 ) Financiamiento para el Fomento de las Artes</t>
  </si>
  <si>
    <t>UE: Fondo Nacional de las Artes</t>
  </si>
  <si>
    <t>Préstamos al Sector Privado</t>
  </si>
  <si>
    <t>Prestatario</t>
  </si>
  <si>
    <t>Asistencia Financiera a Actividades Culturales</t>
  </si>
  <si>
    <t>Becas de Creación</t>
  </si>
  <si>
    <t>Premios</t>
  </si>
  <si>
    <t>Fondo Editorial</t>
  </si>
  <si>
    <t>Otorgamiento de Becas de Investigación</t>
  </si>
  <si>
    <t>Realización de Talleres para Artistas y Becarios</t>
  </si>
  <si>
    <t>Taller Realizado</t>
  </si>
  <si>
    <t>Fomento de Nuevas Expresiones Artísticas</t>
  </si>
  <si>
    <t>Divulgación de la Artes Plásticas y las Artesanías</t>
  </si>
  <si>
    <t>Exposición Realizada</t>
  </si>
  <si>
    <t xml:space="preserve"> TOTAL PROGRAMAS BAJO SEGUIMIENTO DE MINISTERIO DE CULTURA</t>
  </si>
  <si>
    <t>( 75 ) Ministerio de Trabajo, Empleo y Seguridad Social</t>
  </si>
  <si>
    <t>( 75 - 350 ) Ministerio de Trabajo, Empleo y Seguridad Social</t>
  </si>
  <si>
    <t>( 75 - 350 - 16 - 1 ) Acciones de Empleo</t>
  </si>
  <si>
    <t>3.6</t>
  </si>
  <si>
    <t>UE: Dirección Nacional de Promoción del Empleo</t>
  </si>
  <si>
    <t>Empleo Transitorio</t>
  </si>
  <si>
    <t>Beneficio Mensual</t>
  </si>
  <si>
    <t>Mantenimiento Empleo Privado</t>
  </si>
  <si>
    <t>Asistencia Técnica Proyectos Pago Unico</t>
  </si>
  <si>
    <t>Incentivos para la Reinserción Laboral</t>
  </si>
  <si>
    <t>Asistencia para la Inserción Laboral</t>
  </si>
  <si>
    <t>( 75 - 350 - 16 - 4 ) Seguro de Capacitación y Empleo</t>
  </si>
  <si>
    <t>Atención del Seguro de Capacitación y Empleo</t>
  </si>
  <si>
    <t>( 75 - 350 - 20 ) Formulación y Regulación de la Política Laboral</t>
  </si>
  <si>
    <t>UE: Secretaría de Trabajo</t>
  </si>
  <si>
    <t>Negociación de Convenios Colectivos</t>
  </si>
  <si>
    <t>Convenio</t>
  </si>
  <si>
    <t>Conciliación</t>
  </si>
  <si>
    <t>( 75 - 350 - 22 ) Regularización del Trabajo</t>
  </si>
  <si>
    <t>Fiscalización de Establecimientos</t>
  </si>
  <si>
    <t>Establecimiento Inspeccionado</t>
  </si>
  <si>
    <t>( 75 - 350 - 23 ) Acciones de Capacitación Laboral</t>
  </si>
  <si>
    <t>UE: Secretaría de Empleo</t>
  </si>
  <si>
    <t>Capacitación Laboral</t>
  </si>
  <si>
    <t>Asistencia para Capacitación</t>
  </si>
  <si>
    <t>Asistencia Técnica y Financiera para Terminalidad Educativa</t>
  </si>
  <si>
    <t>Asistencia Técnico Financiera para Capacitación Laboral</t>
  </si>
  <si>
    <t>Asistencia Técnica y Financiera en Formación y Terminalidad Educativa</t>
  </si>
  <si>
    <t>Asistencia Financiera a Jóvenes Desocupados</t>
  </si>
  <si>
    <t>Asistencia a Trabajadores Desocupados para Desarrollar Proyectos Formativos Ocupacionales</t>
  </si>
  <si>
    <t>( 75 - 350 - 24 ) Sistema Federal de Empleo</t>
  </si>
  <si>
    <t>Asistencia Técnica y Financiera para la Gestión Local del Empleo</t>
  </si>
  <si>
    <t>Orientación Laboral</t>
  </si>
  <si>
    <t>Persona Orientada</t>
  </si>
  <si>
    <t>( 75 - 850 ) Administración Nacional de la Seguridad Social</t>
  </si>
  <si>
    <t>( 75 - 850 - 16 - 1 ) Prestaciones Previsionales del Régimen de Reparto</t>
  </si>
  <si>
    <t>UE: Subdirección Ejecutiva de Prestaciones</t>
  </si>
  <si>
    <t>Desvío no significativo.</t>
  </si>
  <si>
    <t>( 75 - 850 - 16 - 3 ) Prestaciones Previsionales por Moratoria Previsional</t>
  </si>
  <si>
    <t>( 75 - 850 - 17 ) Complementos a las Prestaciones Previsionales</t>
  </si>
  <si>
    <t>Atención Subsidio de Contención Familiar</t>
  </si>
  <si>
    <t>Atención Subsidios Tarifas</t>
  </si>
  <si>
    <t>( 75 - 850 - 18 ) Seguro de Desempleo</t>
  </si>
  <si>
    <t>Atención de Seguros de Desempleo</t>
  </si>
  <si>
    <t>( 75 - 850 - 19 - 1 ) Asignaciones Familiares Activos</t>
  </si>
  <si>
    <t>Asignación por Adopción</t>
  </si>
  <si>
    <t>Asignación por Hijo</t>
  </si>
  <si>
    <t>Asignación por Hijo Discapacitado</t>
  </si>
  <si>
    <t>Asignación por Maternidad</t>
  </si>
  <si>
    <t>Asignación por Matrimonio</t>
  </si>
  <si>
    <t>Asignación por Nacimiento</t>
  </si>
  <si>
    <t>Asignación Prenatal</t>
  </si>
  <si>
    <t>Ayuda Escolar Anual</t>
  </si>
  <si>
    <t>( 75 - 850 - 19 - 2 ) Asignaciones Familiares Pasivos</t>
  </si>
  <si>
    <t>Asignación por Cónyuge</t>
  </si>
  <si>
    <t>( 75 - 850 - 19 - 3 ) Asignacion Universal para Proteccion Social</t>
  </si>
  <si>
    <t>Asignación Universal por Hijo</t>
  </si>
  <si>
    <t>Asignación por Embarazo</t>
  </si>
  <si>
    <t>( 75 - 850 - 19 - 4 ) Asignaciones Familiares Sector Público Nacional</t>
  </si>
  <si>
    <t>( 75 - 850 - 20 ) Atención Ex-Cajas Provinciales</t>
  </si>
  <si>
    <t>( 75 - 850 - 21 ) Atención Pensiones Ex-Combatientes y Régimen Reparatorio Ley Nº26.913</t>
  </si>
  <si>
    <t>Atención de Pensiones Ex-Combatientes</t>
  </si>
  <si>
    <t>Atención de Pensiones ex - Presos Políticos</t>
  </si>
  <si>
    <t>( 75 - 850 - 28 ) Asistencia Financiera al Programa Conectar Igualdad</t>
  </si>
  <si>
    <t>UE: Dirección General Ejecutiva Programa Conectar igualdad</t>
  </si>
  <si>
    <t>Adquisición de Computadoras para Alumnos y Docentes de Escuelas Secundarias</t>
  </si>
  <si>
    <t>Computadora</t>
  </si>
  <si>
    <t>No es significativo</t>
  </si>
  <si>
    <t>( 75 - 850 - 29 ) Programa de Respaldo a Estudiantes de Argentina - PROGRESAR</t>
  </si>
  <si>
    <t>Asistencia a Jóvenes Estudiantes</t>
  </si>
  <si>
    <t>( 75 - 852 ) Superintendencia de Riesgos del Trabajo</t>
  </si>
  <si>
    <t>( 75 - 852 - 16 ) Fiscalización Cumplimiento de la Ley de Riesgos del Trabajo</t>
  </si>
  <si>
    <t>UE: Superintendencia de Riesgos del Trabajo</t>
  </si>
  <si>
    <t>Fiscalización del Cumplimiento Prestaciones Dinerarias en ART y Empleadores Autoasegurados</t>
  </si>
  <si>
    <t>Se reprograma para próximo trimestre</t>
  </si>
  <si>
    <t>Auditoria en ARTs y Empleadores Autoasegurados</t>
  </si>
  <si>
    <t>Se reprogramará por disminución de RRHH</t>
  </si>
  <si>
    <t>Fiscalización en Empresas</t>
  </si>
  <si>
    <t>Auditoría de Exámenes Periódicos</t>
  </si>
  <si>
    <t>Auditoría de Control Interno</t>
  </si>
  <si>
    <t>Auditoría de Contratos de Afiliación</t>
  </si>
  <si>
    <t>Auditoría en sede de ART/EA de Prestaciones en Especies</t>
  </si>
  <si>
    <t>Inspeccion de Calidad de Prestaciones en Especies</t>
  </si>
  <si>
    <t>se compensará</t>
  </si>
  <si>
    <t>( 75 - 881 ) Registro Nacional de Trabajadores y Empleadores Agrarios (RENATEA)</t>
  </si>
  <si>
    <t>( 75 - 881 - 16 ) Acciones de Abordaje Integral del Empleo Agrario</t>
  </si>
  <si>
    <t>UE: Registro Nacional de Trabajadores y Empleadores Agrarios</t>
  </si>
  <si>
    <t>Formación de Trabajadores</t>
  </si>
  <si>
    <t>Trabajador Formado</t>
  </si>
  <si>
    <t>Establecimiento Fiscalizado</t>
  </si>
  <si>
    <t>Otorgamiento de Prestaciones</t>
  </si>
  <si>
    <t>Prestaciones por Desempleo</t>
  </si>
  <si>
    <t>Prestaciones por Sepelio</t>
  </si>
  <si>
    <t>Registración de Trabajadores Agrarios</t>
  </si>
  <si>
    <t>Nuevo Trabajador Registrado</t>
  </si>
  <si>
    <t xml:space="preserve"> TOTAL PROGRAMAS BAJO SEGUIMIENTO DE MINISTERIO DE TRABAJO, EMPLEO Y SEGURIDAD SOCIAL</t>
  </si>
  <si>
    <t>( 80 ) Ministerio de Salud</t>
  </si>
  <si>
    <t>( 80 - 310 ) Ministerio de Salud</t>
  </si>
  <si>
    <t>( 80 - 310 - 16 ) Apoyo al Desarrollo de la Atención Médica</t>
  </si>
  <si>
    <t>UE: Secretaría de Políticas, Regulación e Institutos</t>
  </si>
  <si>
    <t>Becas Investigación</t>
  </si>
  <si>
    <t>Difusión del Conocimiento</t>
  </si>
  <si>
    <t>Elaboración y Difusión Estadísticas de Salud</t>
  </si>
  <si>
    <t>Asistencia con Medicamentos a Pacientes Trasplantados</t>
  </si>
  <si>
    <t>Participación de Actores Sanitarios en el Sistema Integrado de Información Sanitaria (SISA)</t>
  </si>
  <si>
    <t>( 80 - 310 - 17 - 1 ) Plan Nacional en Favor de la Madre y el Niño</t>
  </si>
  <si>
    <t>UE: Subsecretaría de Atención Primaria de la Salud</t>
  </si>
  <si>
    <t>Asistencia con Medicamentos</t>
  </si>
  <si>
    <t>Tratamiento Entregado</t>
  </si>
  <si>
    <t>Por cambio de autoridades, fue necesario la reimpresión de folletos, afiches, dípticos, cuadernillos y libros. El proceso de adquisición por Licitación Pública se encuentra en proceso.</t>
  </si>
  <si>
    <t>Se adelantaron capacitaciones programadas para el III y IV trimestre.</t>
  </si>
  <si>
    <t>Asistencia  Nutricional con Leche Fortificada</t>
  </si>
  <si>
    <t>Kilogramo de Leche Entregado</t>
  </si>
  <si>
    <t>Provisión de Equipamiento a Centros de Salud</t>
  </si>
  <si>
    <t>Centro Equipado</t>
  </si>
  <si>
    <t>Asistencia para la Detección de Enfermedades Congénitas</t>
  </si>
  <si>
    <t>Retraso en el suministro de información por parte de las provincias.</t>
  </si>
  <si>
    <t>( 80 - 310 - 17 - 4 ) Desarrollo de Seguros Públicos de Salud  (BIRF 8062-AR)</t>
  </si>
  <si>
    <t>UE: Unidad Ejecutora BIRF 8062-AR y 8516-AR</t>
  </si>
  <si>
    <t>Financiamiento de Cirugías de Cardiopatías Congénitas</t>
  </si>
  <si>
    <t>Paciente Operado</t>
  </si>
  <si>
    <t>Asistencia Financiera a Provincias para Seguro de Salud</t>
  </si>
  <si>
    <t>Beneficiario (6 a 9 años)</t>
  </si>
  <si>
    <t>Beneficiario (10 a 19 años)</t>
  </si>
  <si>
    <t>Beneficiario (mujer de 20 a 64 años)</t>
  </si>
  <si>
    <t>Beneficiario (0 a 5 años)</t>
  </si>
  <si>
    <t>Beneficiario (hombre 20 a 64 años)</t>
  </si>
  <si>
    <t>Si bien el financiamiento para incluir al hombre adulto entre 20 y 64 años fue aprobado en el año 2015; la efectividad por parte del Gobierno Nacional fue aprobada en marzo de 2016. Por ello, muchas jurisdicciones del país aún se enceuntran en proceso de definiciión de los principales aspectos operativos necesarios para una efectiva implementación de este grupo poblacional. Se espera que en los próximos meses se encuentren disponibles los mecanismos para facturar y pagar las prestaciones correspondientes a este grupo, a los efectos de viabilizar el incremento de la CEB por prestación de servicios.</t>
  </si>
  <si>
    <t>( 80 - 310 - 18 ) Formación de Recursos Humanos Sanitarios y Asistenciales</t>
  </si>
  <si>
    <t>UE: Subsecretaría de Políticas, Regulación y Fiscalización</t>
  </si>
  <si>
    <t>Financiamiento de la Formación de Residentes en Salud</t>
  </si>
  <si>
    <t>Especialista Formado</t>
  </si>
  <si>
    <t>Capacitación a Distancia</t>
  </si>
  <si>
    <t>Becas para Auxiliares y Técnicos y Perfeccionamiento Profesional</t>
  </si>
  <si>
    <t>Evaluación de Calidad de Residencias Médicas</t>
  </si>
  <si>
    <t>Residencia Evaluada</t>
  </si>
  <si>
    <t>( 80 - 310 - 19 ) Promoción y Articulación de Relaciones Sanitarias Nacionales e Internacionales</t>
  </si>
  <si>
    <t>UE: Secretaría de Relaciones Nacionales e Internacionales</t>
  </si>
  <si>
    <t>Apoyo para Capacitación en Provincias</t>
  </si>
  <si>
    <t>Menor Demanda</t>
  </si>
  <si>
    <t>Talleres de Cooperación Técnica en Municipios Saludables</t>
  </si>
  <si>
    <t>Difusión de la Estrategia de Municipios Saludables</t>
  </si>
  <si>
    <t>Asistencia Financiera a Proyectos de Promoción de la Salud</t>
  </si>
  <si>
    <t>El desvío se produce principalmente por nuevos procesos administrativos. Se encuentra en proceso de transferencia un expediente que esta compuesto por 6 proyectos de promoción de la salud.</t>
  </si>
  <si>
    <t>Asistencia Técnica en Riesgos Socioambientales</t>
  </si>
  <si>
    <t>Mayor demanda</t>
  </si>
  <si>
    <t>Mayor Demanda</t>
  </si>
  <si>
    <t>Desarrollo del Conocimiento en Riesgos Socioambientales</t>
  </si>
  <si>
    <t>Producción de Materiales Educativos</t>
  </si>
  <si>
    <t>Certificación de Municipios Responsables en Salud</t>
  </si>
  <si>
    <t>Municipio Certificado</t>
  </si>
  <si>
    <t>El desvío se produce principalmente por la reprogramación de las Evaluaciones Externas a pedido de los municipios. De los 8 municipios programados a certificar como responsables en salud, 5 se encuentran a la espera de la devolución por parte del equipo de evaluadores externos y 3 resibirán la Evaluación Externa el tercer trimestre.</t>
  </si>
  <si>
    <t>( 80 - 310 - 20 ) Prevención y Control de Enfermedades Inmunoprevenibles</t>
  </si>
  <si>
    <t>UE: Secretaría de Promoción, Programas Sanitarios y Salud Comunitaria</t>
  </si>
  <si>
    <t>Distribución de Vacunas (PAI y otras)</t>
  </si>
  <si>
    <t>Inmunización Menores de 1 Año-Vacuna B.C.G.</t>
  </si>
  <si>
    <t>Persona Vacunada</t>
  </si>
  <si>
    <t>Datos parciales. Fuente de datos registro nominal de personas vacunadas.</t>
  </si>
  <si>
    <t>Inmunización Menores de 1 Año-Vacuna Sabín</t>
  </si>
  <si>
    <t>Inmunización Menores de 1 Año-Vacuna Pentavalente</t>
  </si>
  <si>
    <t>Inmunización Menores de 6 Meses- Vacuna Antihepatitis B</t>
  </si>
  <si>
    <t>Inmunización Menores de 1 año- Vacuna Triple Viral</t>
  </si>
  <si>
    <t>Inmunización Niños 11 Años - Vacuna Triple Bacteriana Acelular</t>
  </si>
  <si>
    <t>Inmunización Niños de 1 Año -  Vacuna Hepatitis A</t>
  </si>
  <si>
    <t>Inmunización Niños 6 Meses a 2 Años - Vacuna Antigripal</t>
  </si>
  <si>
    <t>( 80 - 310 - 21 ) Planificación, Control, Regulación y Fiscalización de la Política de Salud</t>
  </si>
  <si>
    <t>Otorgamiento de Licencias Médicas</t>
  </si>
  <si>
    <t>Matriculación de Profesionales, Técnicos y Auxiliares de la Salud</t>
  </si>
  <si>
    <t>Matrícula Otorgada</t>
  </si>
  <si>
    <t>Control Sanitario en Medios de Transporte</t>
  </si>
  <si>
    <t>Evaluación Médica de la Capacidad Laboral</t>
  </si>
  <si>
    <t>Junta Médica</t>
  </si>
  <si>
    <t>Examen Preocupacional</t>
  </si>
  <si>
    <t>Elaboración y Difusión de Directrices Sanitarias</t>
  </si>
  <si>
    <t>CD Distribuido</t>
  </si>
  <si>
    <t>Consulta Electrónica</t>
  </si>
  <si>
    <t>Seguimiento de Accidentes Laborales</t>
  </si>
  <si>
    <t>Certificación de Matrículas y Especialidades</t>
  </si>
  <si>
    <t>Capacitación en Calidad de la Atención Médica</t>
  </si>
  <si>
    <t>Asistencia Técnica y Supervisión a Bancos de Sangre</t>
  </si>
  <si>
    <t>Capacitación Profesional y Técnica en Hemoterapia</t>
  </si>
  <si>
    <t>Distribución de Reactivos  a Bancos de Sangre</t>
  </si>
  <si>
    <t>Determinación Serológica</t>
  </si>
  <si>
    <t>Fiscalización de Consultorios, Centros Asistenciales e Instituciones</t>
  </si>
  <si>
    <t>Acta de Inspección</t>
  </si>
  <si>
    <t>Fiscalización de Establecimientos Farmacéuticos</t>
  </si>
  <si>
    <t>Fiscalización de Equipos Emisores de Rayos</t>
  </si>
  <si>
    <t>Equipo Controlado</t>
  </si>
  <si>
    <t>Fiscalización Sanitaria en Fronteras y Territorios Federales</t>
  </si>
  <si>
    <t>Certificación de Aptitud Física en Zonas de Frontera</t>
  </si>
  <si>
    <t>Inmunización en Unidades de Frontera y Nivel Central</t>
  </si>
  <si>
    <t>Rematriculación de Profesionales, Técnicos y Auxiliares de la Salud</t>
  </si>
  <si>
    <t>Credencial Otorgada</t>
  </si>
  <si>
    <t>Promoción de la Donación Voluntaria de Sangre</t>
  </si>
  <si>
    <t>Organización Adherida</t>
  </si>
  <si>
    <t>( 80 - 310 - 22 ) Lucha Contra el SIDA y Enfermedades de Transmisión Sexual</t>
  </si>
  <si>
    <t>UE: Subsecretaría de Prevención y Control de Riesgos</t>
  </si>
  <si>
    <t>Asistencia Regular con Medicamentos</t>
  </si>
  <si>
    <t>Asistencia Nutricional a Recién Nacidos de Madres VIH+</t>
  </si>
  <si>
    <t>Niño Asistido</t>
  </si>
  <si>
    <t>La asistencia nutricional con leche de inicio no es regular durante el año, este desvío negativo puede compensarse en los próximos trimestres.</t>
  </si>
  <si>
    <t>Distribución de Preservativos</t>
  </si>
  <si>
    <t>Producto Distribuido</t>
  </si>
  <si>
    <t>Elaboración y Difusión de Materiales sobre VIH/ETS</t>
  </si>
  <si>
    <t>Folleto</t>
  </si>
  <si>
    <t>Asistencia con Medicamentos para Hepatitis Viral</t>
  </si>
  <si>
    <t>Distribución de Biológicos para VIH y ETS</t>
  </si>
  <si>
    <t>Estudios de Carga Viral de VIH</t>
  </si>
  <si>
    <t>Distribución de Biológicos para Hepatitis Virales</t>
  </si>
  <si>
    <t>Estudios de Carga Viral de Hepatitis Virales</t>
  </si>
  <si>
    <t>( 80 - 310 - 24 ) Detección y Tratamiento de Enfermedades Crónicas y Factores de Riesgo para la Salud</t>
  </si>
  <si>
    <t>Asistencia con Drogas Oncológicas</t>
  </si>
  <si>
    <t>Certificación de Organizaciones  Libres de Humo</t>
  </si>
  <si>
    <t>Elaboración y Difusión de Materiales sobre Tabaquismo</t>
  </si>
  <si>
    <t>Afiche</t>
  </si>
  <si>
    <t>Asistencia a Niños Hipoacúsicos</t>
  </si>
  <si>
    <t>Par de Audífonos Entregado</t>
  </si>
  <si>
    <t>Implante Coclear Realizado</t>
  </si>
  <si>
    <t>( 80 - 310 - 25 ) Desarrollo de la Salud Sexual y la Procreación Responsable</t>
  </si>
  <si>
    <t>Asistencia en Salud Sexual y Reproductiva</t>
  </si>
  <si>
    <t>( 80 - 310 - 26 ) Cobertura de Emergencias Sanitarias</t>
  </si>
  <si>
    <t>Asistencia Sanitaria</t>
  </si>
  <si>
    <t>Asistencia Sanitaria en Emergencias</t>
  </si>
  <si>
    <t>Paciente Trasladado</t>
  </si>
  <si>
    <t>( 80 - 310 - 29 ) Reforma del Sector Salud (BID 1903/OC-AR y 2788/OC-AR)</t>
  </si>
  <si>
    <t>Asistencia con Medicamentos para Atención Primaria</t>
  </si>
  <si>
    <t>Botiquín Distribuido</t>
  </si>
  <si>
    <t>Tratamiento Distribuido</t>
  </si>
  <si>
    <t>Capacitación de Recursos Humanos de la Salud</t>
  </si>
  <si>
    <t>Empadronamiento en Redes Provinciales de Salud</t>
  </si>
  <si>
    <t>Persona Empadronada</t>
  </si>
  <si>
    <t>La diferencia con la cantidad de empadronados planificada se debe a la demora en el ingreso a la segunda fase de Redes de la Ciudad de Buenos Aires y Tierra del Fuego.</t>
  </si>
  <si>
    <t>Detección de Personas con Riesgo Cardiovascular Global</t>
  </si>
  <si>
    <t>Persona Clasificada</t>
  </si>
  <si>
    <t>La sobre ejecución se debe a las capacitaciones realizadas a agentes sanitarios y enfermeros, que junto con el fortalecimiento de los equipos de microgestión, contribuyeron positivamente con las acciones de clasificación realizadas por los equipos prvinciales.</t>
  </si>
  <si>
    <t>Persona de Alto Riesgo con Seguimiento</t>
  </si>
  <si>
    <t>( 80 - 310 - 36 ) At. Médica a los Beneficiarios de Pensiones no Contributivas</t>
  </si>
  <si>
    <t>Cobertura Médico Asistencial a Pensionados y Grupo Familiar</t>
  </si>
  <si>
    <t>Cobertura de Hemodiálisis</t>
  </si>
  <si>
    <t>Cobertura de Hemofilia</t>
  </si>
  <si>
    <t>Cobertura de Enfermedad de Gaucher</t>
  </si>
  <si>
    <t>Prestaciones de Discapacidad</t>
  </si>
  <si>
    <t>( 80 - 310 - 37 ) Prevención y Control de Enfermedades Endémicas</t>
  </si>
  <si>
    <t>Rociado de Viviendas Chagas</t>
  </si>
  <si>
    <t>Vivienda Rociada</t>
  </si>
  <si>
    <t>Vigilancia Viviendas Rociadas Chagas</t>
  </si>
  <si>
    <t>Vivienda Vigilada</t>
  </si>
  <si>
    <t>Capacitación de Agentes Comunitarios</t>
  </si>
  <si>
    <t>Protección de la Población contra el Dengue</t>
  </si>
  <si>
    <t>Municipio Vigilado</t>
  </si>
  <si>
    <t>Municipio Controlado Químicamente</t>
  </si>
  <si>
    <t>Vigilancia Viviendas Rociadas Paludismo</t>
  </si>
  <si>
    <t>Rociado de Viviendas Paludismo</t>
  </si>
  <si>
    <t>Atención Médica Paludismo</t>
  </si>
  <si>
    <t>Estudios Serológicos  Chagas para Embarazadas y Niños</t>
  </si>
  <si>
    <t>Becas de Formación de Agentes Comunitarios</t>
  </si>
  <si>
    <t>( 80 - 310 - 38 ) Funciones Esenciales de Salud Pública (BIRF 7993-AR)</t>
  </si>
  <si>
    <t>UE: Unidad Ejecutora Central  BIRF 7993-AR</t>
  </si>
  <si>
    <t>Reembolso a Provincias por Acciones de Salud Pública Priorizadas</t>
  </si>
  <si>
    <t>Reembolso Otorgado</t>
  </si>
  <si>
    <t>Asistencia Técnica en Infraestructura Sanitaria</t>
  </si>
  <si>
    <t>Proyecto Formulado</t>
  </si>
  <si>
    <t>( 80 - 310 - 39 ) Desarrollo Estrategias en Salud Familiar y Comunitaria</t>
  </si>
  <si>
    <t>Formación en Servicio en Salud Comunitaria</t>
  </si>
  <si>
    <t>Formación en Salud Comunitaria</t>
  </si>
  <si>
    <t>Cursante</t>
  </si>
  <si>
    <t>Actualización Permanente en Servicio en Salud Comunitaria</t>
  </si>
  <si>
    <t>Agente Contratado</t>
  </si>
  <si>
    <t>( 80 - 310 - 40 ) Sanidad Escolar</t>
  </si>
  <si>
    <t>Evaluación del Estado de Salud de Niños de 1º y 6º Grado</t>
  </si>
  <si>
    <t>Escuela Evaluada</t>
  </si>
  <si>
    <t>Niño Evaluado</t>
  </si>
  <si>
    <t>( 80 - 310 - 41 ) Atención Sanitaria en el Territorio</t>
  </si>
  <si>
    <t>Asistencia para Realizar Cirugías de Cataratas</t>
  </si>
  <si>
    <t>El desvío se debió a que el proveedor distanció las entregas de insumos para las cirugías, atento a que se le debían pagos desde el mes de septiembre de 2015. Desde el Programa se trabajó fuertemente para resolver esta situación, la cual actualmente se está normalizando.</t>
  </si>
  <si>
    <t>Atención en Móviles Sanitarios - Consulta Médica</t>
  </si>
  <si>
    <t>Paciente Atendido</t>
  </si>
  <si>
    <t>La diferencia se debe a una disminución en las actividades como consecuencia de la reorganización del Programa.</t>
  </si>
  <si>
    <t>Atención en Móviles Sanitarios - Odontología</t>
  </si>
  <si>
    <t>Prótesis Dental Entregada</t>
  </si>
  <si>
    <t>Atención Socio-Sanitaria en Terreno</t>
  </si>
  <si>
    <t>Operativo Realizado</t>
  </si>
  <si>
    <t>Puesto Socio-Sanitario Instalado</t>
  </si>
  <si>
    <t>Control de Salud Realizado</t>
  </si>
  <si>
    <t>Dosis de Vacuna Aplicada</t>
  </si>
  <si>
    <t>Capacitación en Promoción de Hábitos Saludables</t>
  </si>
  <si>
    <t>Atención en Móviles Sanitarios - Análisis de Laboratorio</t>
  </si>
  <si>
    <t>Atención en Móviles Sanitarios -Diagnóstico por Imágenes</t>
  </si>
  <si>
    <t>Atención en Móviles Sanitarios - Oftalmología</t>
  </si>
  <si>
    <t>Anteojos Entregados</t>
  </si>
  <si>
    <t>Atención en Tren Social y Sanitario - Odontología</t>
  </si>
  <si>
    <t>Atención en Tren Social y Sanitario - Oftalmología</t>
  </si>
  <si>
    <t>Atención en Tren Social y Sanitario - Consulta Ginecológica</t>
  </si>
  <si>
    <t>Análisis PAP realizado</t>
  </si>
  <si>
    <t>Atención en Tren Social y Sanitario - Diagnóstico por Imágenes</t>
  </si>
  <si>
    <t>Atención en Tren Social y Sanitario - Consulta Médica</t>
  </si>
  <si>
    <t>( 80 - 310 - 42 ) Detección Temprana y Tratamiento de Patologías Específicas</t>
  </si>
  <si>
    <t>Asistencia con Hormonas Crecimiento</t>
  </si>
  <si>
    <t>Detección Temprana de la Celiaquía</t>
  </si>
  <si>
    <t>Determinación Practicada</t>
  </si>
  <si>
    <t>Operativos de Abordaje Sanitario Territorial</t>
  </si>
  <si>
    <t>La diferencia se debe a la reorganización del programa.</t>
  </si>
  <si>
    <t>( 80 - 310 - 43 ) Investigación para la Prevención, Diagnóstico y Tratamiento del Cáncer</t>
  </si>
  <si>
    <t>UE: Instituto Nacional del Cáncer</t>
  </si>
  <si>
    <t>Asistencia Financiera para Investigaciones</t>
  </si>
  <si>
    <t>Prevención del Cáncer de Cuello de Útero</t>
  </si>
  <si>
    <t>Becas de Formación de RRHH en Cáncer</t>
  </si>
  <si>
    <t>Becas de Corto Plazo de Formación de RRHH en Cáncer</t>
  </si>
  <si>
    <t>( 80 - 310 - 44 ) Investigación para la Prevención y Control de Enfermedades Tropicales y Subtropicales</t>
  </si>
  <si>
    <t>UE: Instituto Nacional de Medicina Tropical</t>
  </si>
  <si>
    <t>Desarrollo de Investigaciones</t>
  </si>
  <si>
    <t>Diagnóstico de Rutina de Eventos de Salud de la Región Tropical</t>
  </si>
  <si>
    <t>Diagnóstico de Laboratorio</t>
  </si>
  <si>
    <t>( 80 - 310 - 45 ) Prevención y Control de Enfermedades Crónicas y Riesgos para la Salud</t>
  </si>
  <si>
    <t>Difusión de Información en Educación para la Salud</t>
  </si>
  <si>
    <t>Talleres de Cooperación Técnica en APS/Salud Mental</t>
  </si>
  <si>
    <t>Asistencia con Medicamentos al Paciente Miasténico</t>
  </si>
  <si>
    <t>Asistencia con Medicamentos de Primera Elección contra la Tuberculosis</t>
  </si>
  <si>
    <t>Asistencia con Medicamentos contra la Tuberculosis Multirresistente</t>
  </si>
  <si>
    <t>Asistencia con Medicamentos contra la Influenza A (H1N1)</t>
  </si>
  <si>
    <t>Asistencia Financiera a Proyectos de Salud Mental</t>
  </si>
  <si>
    <t>( 80 - 310 - 46 ) Investigación y Desarrollo de los Laboratorios de Producción Pública</t>
  </si>
  <si>
    <t>UE: Agencia Nacional de Laboratorios Públicos</t>
  </si>
  <si>
    <t>Elaboración y Difusión de Materiales sobre Producción Pública de Medicamentos</t>
  </si>
  <si>
    <t>( 80 - 902 ) Centro Nacional de Reeducación Social</t>
  </si>
  <si>
    <t>( 80 - 902 - 52 ) Asistencia Integral y Prevención en Drogadicción</t>
  </si>
  <si>
    <t>UE: Centro Nacional de Reeducación Social (CE.NA.RE.SO.)</t>
  </si>
  <si>
    <t>Acciones de Prevención en la Comunidad</t>
  </si>
  <si>
    <t>Se han prorrogado los plazos de presentación de las investigaciones para el último trimestre del año.</t>
  </si>
  <si>
    <t>Admisión a la Demanda Espontánea</t>
  </si>
  <si>
    <t>Este desvío corresponde a la reincorporación del dispositivo de grupo de espera.</t>
  </si>
  <si>
    <t>Asistencia Ambulatoria por Consultorios Externos</t>
  </si>
  <si>
    <t>Asistencia Ambulatoria en Centro de Día</t>
  </si>
  <si>
    <t>Asistencia a Internados de Tiempo Completo</t>
  </si>
  <si>
    <t>Asistencia para Reducción de Riesgo y Daño (Casa Amigable)</t>
  </si>
  <si>
    <t>Asistencia para la Reinserción Social (Casa de Medio Camino)</t>
  </si>
  <si>
    <t>Asistencia Financiera para la Externación (Vuelta a Casa)</t>
  </si>
  <si>
    <t>( 80 - 903 ) Hospital Nacional Dr. Baldomero Sommer</t>
  </si>
  <si>
    <t>( 80 - 903 - 53 ) Atención de Pacientes</t>
  </si>
  <si>
    <t>UE: Dirección del Hospital</t>
  </si>
  <si>
    <t>Intervenciones Quirúrgicas</t>
  </si>
  <si>
    <t>Atención de Pacientes Ambulatorios en Centros de Atención Primaria</t>
  </si>
  <si>
    <t>Alojamiento de Personas en Casas del Hospital - Ley 22.964</t>
  </si>
  <si>
    <t>Internación de Pacientes en Salas - Ley 22.964</t>
  </si>
  <si>
    <t>Se supera lo programado a expensas de patologias intercurrentes que sufrieron pacientes internados en viviendas particulares de los barrios y que merecieron internación en pabellones para asistencia médica integral. Expresa la baja en la meta anterior.</t>
  </si>
  <si>
    <t>( 80 - 904 ) Administración Nacional de Medicamentos, Alimentos y Tecnología Médica</t>
  </si>
  <si>
    <t>( 80 - 904 - 54 - 1 ) Control y Fiscalización de Medicamentos, Cosméticos y Productos para Diagnóstico</t>
  </si>
  <si>
    <t>UE: Instituto Nacional de Medicamentos</t>
  </si>
  <si>
    <t>Producto Analizado</t>
  </si>
  <si>
    <t>Control de Calidad de Establecimientos</t>
  </si>
  <si>
    <t>Inspección de Buenas Prácticas Clínicas Realizada</t>
  </si>
  <si>
    <t>El desvío negativo responde a la menor demanda en Inspecciones de Buenas Prácticas Clínicas realizadas. Además, debido a la reorganización y entrenamiento del equipo de inspectores en la Dirección de Evaluación y Registro de Medicamentos.</t>
  </si>
  <si>
    <t>Autorización de Productos</t>
  </si>
  <si>
    <t>Producto Autorizado</t>
  </si>
  <si>
    <t>Autorización de Comercialización Otorgada</t>
  </si>
  <si>
    <t>Autorización de Buenas Prácticas Clínicas Otorgada</t>
  </si>
  <si>
    <t>Habilitación de Establecimientos</t>
  </si>
  <si>
    <t>Establecimiento Habilitado</t>
  </si>
  <si>
    <t>( 80 - 904 - 54 - 2 ) Control y Fiscalización de Alimentos y Productos Domisanitarios</t>
  </si>
  <si>
    <t>UE: Instituto Nacional de Alimentos</t>
  </si>
  <si>
    <t>El desvío acumulado negativo responde a  a la imposibilidad de coordinar capacitaciones en el primer trimestre por los múltiples cambios institucionales producidos en las Jurisdicciones y Municipios.</t>
  </si>
  <si>
    <t>( 80 - 904 - 54 - 3 ) Control y Fiscalización de Productos Médicos</t>
  </si>
  <si>
    <t>UE: Dirección Nacional de Productos Médicos</t>
  </si>
  <si>
    <t>El desvío negativo responde a la menor demanda en establecimientos inspeccionados y a la fuerte disminución de personal.</t>
  </si>
  <si>
    <t>El desvío es positivo debido a que ciertos profesionales de la Dirección de Productos Médicos, se dedicaron exclusivamente al Registro de productos.  Además se implementó internamente un sistema para monitorear el buen funcionamiento de los procesos involucrados en el área lo que permitió mejorar y optimizar algunos puntos críticos.</t>
  </si>
  <si>
    <t>El desvío es positivo debido a una mayor demanda en Establecimientos Habilitados.</t>
  </si>
  <si>
    <t>( 80 - 905 ) Instituto Nacional Central Único Coordinador de Ablación e Implante</t>
  </si>
  <si>
    <t>( 80 - 905 - 55 ) Regulación de la Ablación e Implantes</t>
  </si>
  <si>
    <t>UE: Instituto Nacional Central Único Coordinador de Ablación e Implante</t>
  </si>
  <si>
    <t>Administración del Registro de Donantes de Células Progenitoras Hematopoyéticas</t>
  </si>
  <si>
    <t>Donante Registrado</t>
  </si>
  <si>
    <t>Procuración de Órganos</t>
  </si>
  <si>
    <t>Donante</t>
  </si>
  <si>
    <t>Órgano Ablacionado</t>
  </si>
  <si>
    <t>Procuración de Tejidos</t>
  </si>
  <si>
    <t>Tejido Ablacionado</t>
  </si>
  <si>
    <t>Trasplante de Órganos</t>
  </si>
  <si>
    <t>Órgano Trasplantado</t>
  </si>
  <si>
    <t>Trasplante de Tejidos</t>
  </si>
  <si>
    <t>Tejido Trasplantado</t>
  </si>
  <si>
    <t>Servicio de Información Telefónica</t>
  </si>
  <si>
    <t>Elaboración de Materiales de Difusión</t>
  </si>
  <si>
    <t>Búsqueda de Donantes de Células Progenitoras Hematopoyéticas para Trasplante</t>
  </si>
  <si>
    <t>Trasplante Concretado</t>
  </si>
  <si>
    <t>Trasplante no Concretado</t>
  </si>
  <si>
    <t>( 80 - 906 ) Administración Nacional de Laboratorios e Institutos de Salud Dr. Carlos G. Malbrán</t>
  </si>
  <si>
    <t>( 80 - 906 - 56 - 1 ) Desarrollo y Producción de Biológicos</t>
  </si>
  <si>
    <t>UE: Instituto Nacional de Producción de Biológicos</t>
  </si>
  <si>
    <t>Producción de Reactivos de Diagnóstico</t>
  </si>
  <si>
    <t>Determinación</t>
  </si>
  <si>
    <t>Producción de Inmunoterapéuticos</t>
  </si>
  <si>
    <t>( 80 - 906 - 56 - 2 ) Investigación, Docencia y Servicio en Infecciones Bacterianas, Micóticas, Parasitarias y Virósicas</t>
  </si>
  <si>
    <t>UE: Instituto Nacional de Enfermedades Infecciosas Agudas</t>
  </si>
  <si>
    <t>Control de Calidad de Técnicas y Procedimientos en Laboratorios</t>
  </si>
  <si>
    <t>Laboratorio Controlado</t>
  </si>
  <si>
    <t>Diagnóstico de Referencia</t>
  </si>
  <si>
    <t>( 80 - 906 - 56 - 3 ) Investigación,  Desarrollo y Servicio en Enfermedades Parasitarias</t>
  </si>
  <si>
    <t>UE: Instituto Nacional de Parasitología Dr. Mario Fatala Chaben</t>
  </si>
  <si>
    <t>Atención de Pacientes</t>
  </si>
  <si>
    <t>( 80 - 906 - 56 - 4 ) Investigación, Desarrollo y Servicio en Virosis Humanas. Producción de Vacunas contra la  Fiebre Hemorrágica Argentina - FHA</t>
  </si>
  <si>
    <t>UE: Instituto Nacional de Enfermedades Virales Humanas Dr. Julio Maiztegui</t>
  </si>
  <si>
    <t>Producción de Biológicos de Uso Humano</t>
  </si>
  <si>
    <t>( 80 - 906 - 56 - 5 ) Control de Calidad de Biológicos</t>
  </si>
  <si>
    <t>UE: Centro Nacional de Control de Calidad de Biológicos</t>
  </si>
  <si>
    <t>Se adelantó la oportunidad de la publicación de un trabajo.</t>
  </si>
  <si>
    <t>Control de Calidad de Productos Biológicos</t>
  </si>
  <si>
    <t>El Centro recibió menor demanda de la prevista.</t>
  </si>
  <si>
    <t>Producción de Patrones Biológicos de Referencia</t>
  </si>
  <si>
    <t>Lote Producido</t>
  </si>
  <si>
    <t>( 80 - 906 - 56 - 6 ) Control de Tuberculosis y otras Enfermedades Respiratorias</t>
  </si>
  <si>
    <t>UE: Instituto Nacional de Enfermedades Respiratorias Dr. Emilio Coni</t>
  </si>
  <si>
    <t>( 80 - 906 - 56 - 7 ) Capacitación y Atención de Factores de Riesgo Genético</t>
  </si>
  <si>
    <t>UE: Centro Nacional de Genética Médica</t>
  </si>
  <si>
    <t>( 80 - 906 - 56 - 8 ) Capacitación y Servicios Epidemiológicos y de Infecciones Intrahospitalarias</t>
  </si>
  <si>
    <t>UE: Instituto Nacional de Epidemiología Dr. Juan H. Jara</t>
  </si>
  <si>
    <t>( 80 - 906 - 56 - 9 ) Investigación y Diagnóstico de Factores de Riesgo Nutricional</t>
  </si>
  <si>
    <t>UE: Centro Nacional de Investigaciones Nutricionales</t>
  </si>
  <si>
    <t>Retraso en el Requerimientos de Kits por parte del Ministerio de Desarrollo Social de la Provincia de Tucumán.</t>
  </si>
  <si>
    <t>( 80 - 906 - 56 - 10 ) Investigación, Desarrollo y Servicios en Endemo - Epidemias</t>
  </si>
  <si>
    <t>UE: Centro Nacional de Diagnóstico e Investigación de Endemo-Epidemias</t>
  </si>
  <si>
    <t>( 80 - 906 - 56 - 11 ) Coordinación y Apoyo a la Red de Laboratorios</t>
  </si>
  <si>
    <t>UE: Centro Nacional de Red de Laboratorios</t>
  </si>
  <si>
    <t>( 80 - 908 ) Hospital Nacional Profesor Alejandro Posadas</t>
  </si>
  <si>
    <t>( 80 - 908 - 58 ) Atencion Sanitaria para la Comunidad</t>
  </si>
  <si>
    <t>UE: Hospital Nacional "Profesor Dr. Alejandro Posadas"</t>
  </si>
  <si>
    <t>Atención de Pacientes Externos</t>
  </si>
  <si>
    <t>Atención de Pacientes de Emergencia</t>
  </si>
  <si>
    <t>( 80 - 909 ) Colonia Nacional Dr. Manuel A. Montes de Oca</t>
  </si>
  <si>
    <t>( 80 - 909 - 59 ) Atención de Pacientes</t>
  </si>
  <si>
    <t>UE: Colonia Nacional Dr. Manuel A. Montes de Oca</t>
  </si>
  <si>
    <t>Certificación de la Discapacidad</t>
  </si>
  <si>
    <t>Alojamiento Permanente de Personas con Discapacidad Mental</t>
  </si>
  <si>
    <t>Asistencia Financiera para la Externación - Regreso al Hogar</t>
  </si>
  <si>
    <t>Rehabilitación en Centros de Día</t>
  </si>
  <si>
    <t>Concurrente Asistido</t>
  </si>
  <si>
    <t>Alojamiento Externo para Rehabilitación y Reinserción Social</t>
  </si>
  <si>
    <t>Residente Asistido</t>
  </si>
  <si>
    <t>Servicio de Admisión</t>
  </si>
  <si>
    <t>( 80 - 910 ) Instituto Nacional de Rehabilitación Psicofísica del Sur Dr. Juan Otimio Tesone</t>
  </si>
  <si>
    <t>( 80 - 910 - 60 ) Atención a Personas con Discapacidades Psicofísicas</t>
  </si>
  <si>
    <t>UE: Instituto Nacional de Rehabilitación Psicofísica del Sur Dr. Juan Otimio Tesone</t>
  </si>
  <si>
    <t>Internación, Rehabilitación y Cirugía</t>
  </si>
  <si>
    <t>Paciente/Día</t>
  </si>
  <si>
    <t>Rehabilitación de Personas con Discapacidad</t>
  </si>
  <si>
    <t>Transporte de Pacientes</t>
  </si>
  <si>
    <t>Traslado</t>
  </si>
  <si>
    <t>Atención de Pacientes Externos para Rehabilitación</t>
  </si>
  <si>
    <t>Internación Domiciliaria</t>
  </si>
  <si>
    <t>( 80 - 912 ) Servicio Nacional de Rehabilitación</t>
  </si>
  <si>
    <t>( 80 - 912 - 62 ) Prevención y Control de las Discapacidades</t>
  </si>
  <si>
    <t>UE: Servicio Nacional de Rehabilitación</t>
  </si>
  <si>
    <t>Formación de Terapistas Ocupacionales</t>
  </si>
  <si>
    <t>Formación de Técnicos en Ortesis y Prótesis</t>
  </si>
  <si>
    <t>Internación de Niños y Adolescentes con Discapacidad Severa</t>
  </si>
  <si>
    <t>Sin nuevos ingresos. Baja por fallecimiento de dos pacientes.</t>
  </si>
  <si>
    <t>Rehabilitación con Técnicas Deportivas</t>
  </si>
  <si>
    <t>Otorgamiento Franquicias para Automotores</t>
  </si>
  <si>
    <t>Franquicia Otorgada</t>
  </si>
  <si>
    <t>Franquicia Denegada</t>
  </si>
  <si>
    <t>Orientación a la Persona con Discapacidad</t>
  </si>
  <si>
    <t>Sujeto a demanda.</t>
  </si>
  <si>
    <t>Categorización de Instituciones para el Registro de Prestadores</t>
  </si>
  <si>
    <t>Servicio Evaluado</t>
  </si>
  <si>
    <t>Otorgamiento de Símbolo Internacional de Acceso</t>
  </si>
  <si>
    <t>Símbolo Otorgado</t>
  </si>
  <si>
    <t>Aumento de la demanda.</t>
  </si>
  <si>
    <t>Sujeto a la demanda de las distintas jurisdicciones.</t>
  </si>
  <si>
    <t>Evaluación de Juntas en Terreno</t>
  </si>
  <si>
    <t>Distribución de Formularios CUD</t>
  </si>
  <si>
    <t>Formulario Entregado</t>
  </si>
  <si>
    <t>( 80 - 914 ) Superintendencia de Servicios de Salud</t>
  </si>
  <si>
    <t>( 80 - 914 - 50 ) Regulación y Control del Sistema de Salud</t>
  </si>
  <si>
    <t>UE: Superintendencia de Servicios de Salud</t>
  </si>
  <si>
    <t>Sistematización de Estadísticas</t>
  </si>
  <si>
    <t>Informe Estadístico</t>
  </si>
  <si>
    <t>Gestión de Prestaciones Impagas a Hospitales Públicos de Gestión Descentralizada (HPGD)</t>
  </si>
  <si>
    <t>Reclamo satisfecho</t>
  </si>
  <si>
    <t>Fiscalización Continua de Obras Sociales</t>
  </si>
  <si>
    <t>Auditoría de Prestaciones Médicas de Obras Sociales</t>
  </si>
  <si>
    <t>Auditoría de Gestión Económica Financiera de Obras Sociales</t>
  </si>
  <si>
    <t>Elaboración y Difusión de Normativa</t>
  </si>
  <si>
    <t>Extensión del Servicio en el Territorio</t>
  </si>
  <si>
    <t>Delegación en Funcionamiento</t>
  </si>
  <si>
    <t>( 80 - 914 - 63 ) Asistencia Financiera a Agentes del Seguro de Salud</t>
  </si>
  <si>
    <t>Asistencia Integral al Drogadependiente</t>
  </si>
  <si>
    <t>Subsidio Mensual</t>
  </si>
  <si>
    <t>Asistencia para Tratamiento de Afectados por VIH/SIDA</t>
  </si>
  <si>
    <t>Atención al Discapacitado</t>
  </si>
  <si>
    <t>Asistencia para Prestaciones de Alta Complejidad</t>
  </si>
  <si>
    <t>Asistencia para Tratamiento de Pacientes Hemofílicos</t>
  </si>
  <si>
    <t>Asistencia para Tratamiento Prolongado con Medicamentos</t>
  </si>
  <si>
    <t xml:space="preserve"> TOTAL PROGRAMAS BAJO SEGUIMIENTO DE MINISTERIO DE SALUD</t>
  </si>
  <si>
    <t>( 81 ) Ministerio de Medio Ambiente y Desarrollo Sustentable</t>
  </si>
  <si>
    <t>( 81 - 107 ) Administración de Parques Nacionales</t>
  </si>
  <si>
    <t>( 81 - 107 - 17 ) Conservación y Administración de Áreas Naturales Protegidas</t>
  </si>
  <si>
    <t>4.4</t>
  </si>
  <si>
    <t>UE: Dirección Nacional de Interior</t>
  </si>
  <si>
    <t>Servicios al Visitante</t>
  </si>
  <si>
    <t>Contención de Incendios</t>
  </si>
  <si>
    <t>Visitas en Sistema de Información de Biodiversidad</t>
  </si>
  <si>
    <t>Otorgamiento de Licencias de Caza y Pesca</t>
  </si>
  <si>
    <t>Fiscalización de Prestadores de Servicios Turísticos</t>
  </si>
  <si>
    <t>Prestador</t>
  </si>
  <si>
    <t>Dicho desvio se debe a una disminución en la oferta turística, la cual es acompañada con una caida de los usuarios en la misma.</t>
  </si>
  <si>
    <t>Administración del Sistema de Información de Biodiversidad</t>
  </si>
  <si>
    <t>Registro Digitalizado</t>
  </si>
  <si>
    <t>El desvio positivo es consecuencia de mayor disponibilidad de los data entry durante este periodo.</t>
  </si>
  <si>
    <t>( 81 - 107 - 18 ) Atención a Pasividades de Guardaparques</t>
  </si>
  <si>
    <t>UE: Dirección General de Coordinación Administrativa</t>
  </si>
  <si>
    <t>( 81 - 107 - 19 ) Formación y Capacitación</t>
  </si>
  <si>
    <t>UE: Dirección de Recursos Humanos y Capacitación</t>
  </si>
  <si>
    <t>Dicha diferencia se debe a que hubo un mayor número de inscriptos de lo esperado en los cursos presenciales.</t>
  </si>
  <si>
    <t>Formación de Guardaparque Asistente</t>
  </si>
  <si>
    <t>( 81 - 317 ) Ministerio de Ambiente y Desarrollo Sustentable (Gastos Propios)</t>
  </si>
  <si>
    <t>( 81 - 317 - 60 ) Planificación y Política Ambiental</t>
  </si>
  <si>
    <t>UE: Subsecretaría de Planificación y Política Ambiental</t>
  </si>
  <si>
    <t>Autorización Exportaciones de Flora y Fauna Silvestre</t>
  </si>
  <si>
    <t>La diferencia se debe a fluctuaciones de la oferta y la demanda.</t>
  </si>
  <si>
    <t>Autorización de Importaciones de Flora y Fauna Silvestre</t>
  </si>
  <si>
    <t>La diferencia se considera irrelevante.</t>
  </si>
  <si>
    <t>Certificación de Valor Internacional Especies Amenazadas</t>
  </si>
  <si>
    <t>La diferencia se debe a las fluctuaciones de la oferta y la demanda.</t>
  </si>
  <si>
    <t>Capacitación y Promoción de Recursos Naturales</t>
  </si>
  <si>
    <t>La diferencia se debe a cambios organizacionales.</t>
  </si>
  <si>
    <t>Inscripción para Operar con Fauna Silvestre</t>
  </si>
  <si>
    <t>Inscripción</t>
  </si>
  <si>
    <t>La diferencia se debe a variaciones en el mercado de los productos involucrados.</t>
  </si>
  <si>
    <t>Otorgamiento de Guías de Tránsito Interprovinciales de Fauna Silvestre</t>
  </si>
  <si>
    <t>Guía</t>
  </si>
  <si>
    <t>Desarrollo de Programas y Proyectos sobre Recursos Naturales</t>
  </si>
  <si>
    <t>Publicación Documentos Técnicos sobre Recursos Naturales Renovables</t>
  </si>
  <si>
    <t>La diferencia se debe a cambios institucionales.</t>
  </si>
  <si>
    <t>Desarrollo de Proyectos Forestales</t>
  </si>
  <si>
    <t>La diferencia se debe a cambios administrativos.</t>
  </si>
  <si>
    <t>Actualización del Inventario Nacional de Bosques Nativos</t>
  </si>
  <si>
    <t>Imagen Procesada</t>
  </si>
  <si>
    <t>El nombre de esta Meta deberia cambiarse a Monitoreo de la Superficie de Bosque Nativo para responder al uso actual de las imagenes procesadas. En virtud de lo expresado, se ha producido el desvio planteado.</t>
  </si>
  <si>
    <t>Fiscalización en Movimientos Transfronterizos de Fauna</t>
  </si>
  <si>
    <t>Servicios de Biblioteca y Audiovisuales</t>
  </si>
  <si>
    <t>Control de Actividades Provinciales inherentes a la Ley de Bosques Nativos</t>
  </si>
  <si>
    <t>Cambios en las actividades programadas y requerimientos de las provincias sobre otros temas hicieron que se alterera lo planificado, realizandose verificaciones de proyectos no planificadas originariamente.</t>
  </si>
  <si>
    <t>Implementación de Proyectos Forestales Familiares</t>
  </si>
  <si>
    <t>( 81 - 317 - 61 ) Promoción del Desarrollo Sustentable</t>
  </si>
  <si>
    <t>UE: Subsecretaría de Promoción del Desarrollo Sustentable</t>
  </si>
  <si>
    <t>Distribución de Material sobre Temas Ambientales</t>
  </si>
  <si>
    <t>Difusión de la Problemática Ambiental</t>
  </si>
  <si>
    <t>Debido al cambio de autoridades tanto a nivel nacional como provincial se atrasaron los talleres, hasta tanto no se interiorizaban dichas autoridades de los Programas. Los cambios de Paris en Cambio Climatico influyo en esta meta.</t>
  </si>
  <si>
    <t>Asistencia Técnica  a Proyectos de Adecuación Ambiental</t>
  </si>
  <si>
    <t>El PRI Tucuman tiene 9 empresas pendientes de firmar Convenio y 1 en la Pcia. de Misiones.</t>
  </si>
  <si>
    <t>( 81 - 317 - 62 ) Coordinación de Políticas Ambientales</t>
  </si>
  <si>
    <t>UE: Subsecretaría de Coordinación de Políticas Ambientales</t>
  </si>
  <si>
    <t>Asambleas Ordinarias y Extraordinarias</t>
  </si>
  <si>
    <t>Reunión Realizada</t>
  </si>
  <si>
    <t>Talleres Regionales</t>
  </si>
  <si>
    <t>Construcción de Centros de Disposición Final</t>
  </si>
  <si>
    <t>Centro Construido</t>
  </si>
  <si>
    <t>Remediación y Saneamiento de Basurales a Cielo Abierto</t>
  </si>
  <si>
    <t>Basural Saneado</t>
  </si>
  <si>
    <t>Plantas de Tratamiento y/o Transferencia de Residuos</t>
  </si>
  <si>
    <t>Planta Construida</t>
  </si>
  <si>
    <t>( 81 - 317 - 63 ) Control Ambiental</t>
  </si>
  <si>
    <t>UE: Subsecretaría de Control y Fiscalización Ambiental y Prevención de la Contaminación</t>
  </si>
  <si>
    <t>Certificación Ambiental a Operadores, Generadores y Transportes de Residuos Peligrosos</t>
  </si>
  <si>
    <t>Movimientos Transfronterizos de Residuos Peligrosos</t>
  </si>
  <si>
    <t>Se presentaron menos empresas  (-197).</t>
  </si>
  <si>
    <t>Capacitación Ambiental</t>
  </si>
  <si>
    <t>Debido a una reprogramacion (-3).</t>
  </si>
  <si>
    <t>Control en Empresas de Emisiones Gaseosas y Sonoras de Vehículos</t>
  </si>
  <si>
    <t>Inspecciones a Generadores de Residuos Peligrosos</t>
  </si>
  <si>
    <t>Control de Efluentes Industriales</t>
  </si>
  <si>
    <t>Recuperación Ambiental de Sitios Contaminados</t>
  </si>
  <si>
    <t>Hectárea Recuperada</t>
  </si>
  <si>
    <t>Control de Emisiones Gaseosas en Automotores Cero Kilómetro</t>
  </si>
  <si>
    <t>Menos presentaciones P/Cop. Se traslada al tercer trimestre ( -1 que las previstas).</t>
  </si>
  <si>
    <t>Autorización para Importación de Pilas y Baterías Primarias</t>
  </si>
  <si>
    <t>Se presentaron menos empresas (-10).</t>
  </si>
  <si>
    <t>( 81 - 317 - 64 ) Sistema Federal de Manejo del Fuego</t>
  </si>
  <si>
    <t>UE: Subsecretaría del Sistema Federal de Manejo del Fuego.</t>
  </si>
  <si>
    <t>Sistema Aéreo de Prevención y Lucha contra Incendios</t>
  </si>
  <si>
    <t>Cursos a Combatientes de Incendios</t>
  </si>
  <si>
    <t>Equipamiento Unidades Regionales para Lucha contra Incendios</t>
  </si>
  <si>
    <t>Brigada Equipada</t>
  </si>
  <si>
    <t>( 81 - 342 ) SAF Apoyo - Autoridad Cuenca Matanza Riachuelo (ACUMAR)</t>
  </si>
  <si>
    <t>( 81 - 342 - 38 ) Programa Integral Cuenca Matanza - Riachuelo</t>
  </si>
  <si>
    <t>UE: SAF Apoyo - Autoridad Cuenca Matanza Riachuelo</t>
  </si>
  <si>
    <t>Remoción de Basurales Clandestinos</t>
  </si>
  <si>
    <t>Basural Removido</t>
  </si>
  <si>
    <t>Limpieza de Márgenes y Espejos de Agua</t>
  </si>
  <si>
    <t>Kilómetro Mantenido</t>
  </si>
  <si>
    <t>Distribución de Agua Potable a los Habitantes de la Cuenca</t>
  </si>
  <si>
    <t>Bidón de Agua Entregado</t>
  </si>
  <si>
    <t>Habitante Asistido</t>
  </si>
  <si>
    <t>Inspección a Industrias</t>
  </si>
  <si>
    <t>El incremento de inspecciones, se debe a mayor disponibilidad del personal afectado.</t>
  </si>
  <si>
    <t>Desarrollo de Planes de Reconversión Industrial</t>
  </si>
  <si>
    <t>Plan</t>
  </si>
  <si>
    <t>( 81 - 342 - 44 ) Desarrollo Sustentable de la Cuenca Matanza - Riachuelo (BIRF N°7706-AC)</t>
  </si>
  <si>
    <t>UE: Unidad de Coordinación General del Proyecto BIRF 7706-AC</t>
  </si>
  <si>
    <t>Asistencia Financiera del Plan de Reconversión Industrial</t>
  </si>
  <si>
    <t>Ejecución Sistema de elevación a piletas de aireación 4</t>
  </si>
  <si>
    <t>Porcentaje de Avance</t>
  </si>
  <si>
    <t>Si bien el contrato fue firmado no se han iniciado las obras. Este contrato corresponde a la empresa AySA y el MDAyDS otorga fondos a traves del Prestamo BIRF 7706-AR para su financiamiento.</t>
  </si>
  <si>
    <t>Ejecución Sistema de elevación a piletas de aireación 7</t>
  </si>
  <si>
    <t xml:space="preserve"> TOTAL PROGRAMAS BAJO SEGUIMIENTO DE MINISTERIO DE MEDIO AMBIENTE Y DESARROLLO SUSTENTABLE</t>
  </si>
  <si>
    <t>( 85 ) Ministerio de Desarrollo Social</t>
  </si>
  <si>
    <t>( 85 - 114 ) Instituto Nacional de Asociativismo y Economía Social</t>
  </si>
  <si>
    <t>( 85 - 114 - 16 ) Asistencia a la Actividad Cooperativa y Mutual</t>
  </si>
  <si>
    <t>UE: Instituto Nacional de Asociativismo y Economía Social (INAES)</t>
  </si>
  <si>
    <t>Control de Entidades Mutuales</t>
  </si>
  <si>
    <t>Mutual Controlada</t>
  </si>
  <si>
    <t>Creación de Nuevas Cooperativas</t>
  </si>
  <si>
    <t>Cooperativa Creada</t>
  </si>
  <si>
    <t>Control de Cooperativas</t>
  </si>
  <si>
    <t>Cooperativa Controlada</t>
  </si>
  <si>
    <t>Otorgamiento de Nuevas Matrículas a Mutuales</t>
  </si>
  <si>
    <t>Mutual Incorporada</t>
  </si>
  <si>
    <t>La ejecución de la presente meta está supeditada  a la demanda y al cumplimiento por parte de los interesados de los requisitos necesarios para el otorgamiento de la respectiva matrícula</t>
  </si>
  <si>
    <t>Asistencia Financiera a Cooperativas y Mutuales</t>
  </si>
  <si>
    <t>Ingresos de Inclusión Social</t>
  </si>
  <si>
    <t>Incentivo Liquidado</t>
  </si>
  <si>
    <t>( 85 - 311 ) Ministerio de Desarrollo Social</t>
  </si>
  <si>
    <t>( 85 - 311 - 20 ) Acciones de Promoción y Protección Social</t>
  </si>
  <si>
    <t>UE: Secretaría de Gestión y Articulación Institucional</t>
  </si>
  <si>
    <t>Subsidios a Personas</t>
  </si>
  <si>
    <t>Titular De Derecho</t>
  </si>
  <si>
    <t>Distribución de Elementos para Atención de Emergencias</t>
  </si>
  <si>
    <t>Durante el segundo trimestre se continuó con el trabajo de la emergencia hídrica, Decreto 266/206, como consecuencia de la Corriente del Niño, afectando las zonas de NEA, NOA y Patagonia Sur. Además se dieron otros fenómenos climáticos a causa de la misma corriente en diversas provincias, olas de frío extremo y  nevadas atípicas para estas zonas por ejemplo Catamarca, Tucumán, Misiones, Córdoba, Mendoza. Esto dejó un alto nivel de afectados los cuales fueron asistidos por la Dirección de Emergencias.</t>
  </si>
  <si>
    <t>Construcciones Complementarias en Centros Integradores Comunitarios</t>
  </si>
  <si>
    <t>Refuncionalización de Proyecto</t>
  </si>
  <si>
    <t>( 85 - 311 - 21 ) Capacitación, Fortalecimiento y Asistencia Técnica</t>
  </si>
  <si>
    <t>UE: Secretaría de Economía Social</t>
  </si>
  <si>
    <t>Fortalecimiento Institucional</t>
  </si>
  <si>
    <t>Los dos primeros trimestres de gestión se ha trabajado en el rediseño del programa y evaluación de proyectos pendientes. La ejecución realizada responde al cumplimiento de proyectos pendientes y al desarrollo de Murales Colectivos como actividad de organización e integración comunitaria. En los trimestres futuros se prevé retomar la asistencia a instituciones bajo los nuevos lineamientos de trabajo planteados.</t>
  </si>
  <si>
    <t>( 85 - 311 - 23 ) Pensiones no Contributivas</t>
  </si>
  <si>
    <t>UE: Secretaría de Organización y Comunicación Comunitaria</t>
  </si>
  <si>
    <t>Atención de Pensiones Madres de 7 o más Hijos</t>
  </si>
  <si>
    <t>Meta promediable anualmente. No se considera desvío.</t>
  </si>
  <si>
    <t>Atención de Pensiones Otorgadas por Legisladores</t>
  </si>
  <si>
    <t>Atención de Pensiones por  Invalidez</t>
  </si>
  <si>
    <t>Atención de Pensiones Leyes Especiales</t>
  </si>
  <si>
    <t>Atención Pensiones por Vejez</t>
  </si>
  <si>
    <t>( 85 - 311 - 24 ) Promoción del Empleo Social, Economía Social y Desarrollo Local</t>
  </si>
  <si>
    <t>Asistencia Técnica y Financiera a Emprendedores</t>
  </si>
  <si>
    <t>Unidad Productiva Asistida</t>
  </si>
  <si>
    <t>Durante el primer semestre se trabajó en la estandarización de las herramientas y los criterios técnicos de trabajo. Se consideró en este periodo el financiamiento para el fortalecimiento institucional a 57 instituciones y la asistencia a 123 unidades productivas a través del programa Marca Colectiva.</t>
  </si>
  <si>
    <t>Capacitación en Microcréditos a  Organizaciones</t>
  </si>
  <si>
    <t>Organización Capacitada</t>
  </si>
  <si>
    <t>El desvío existente se debe al tiempo que requirió la revisión y unificación de criterios de aprobación en el circuito de expedientes.</t>
  </si>
  <si>
    <t>Consorcio de Gestión Redes de  Microcréditos de la Economía Social</t>
  </si>
  <si>
    <t>Consorcio de Gestión Redes Fondeados</t>
  </si>
  <si>
    <t>Apoyo a Talleres Familiares</t>
  </si>
  <si>
    <t>Taller Familiar Asistido</t>
  </si>
  <si>
    <t>Durante el primer semestre se trabajó en la estandarización de las herramientas y los criterios técnicos de trabajo.</t>
  </si>
  <si>
    <t>( 85 - 311 - 26 ) Seguridad Alimentaria</t>
  </si>
  <si>
    <t>Asistencia Financiera para Conformación de Huertas</t>
  </si>
  <si>
    <t>El Instituto Nacional de Tecnología Agropecuaria (INTA) se encuentra trabajando actualmente con los técnicos y promotores del Programa ProHuerta para la implementación de una plataforma de tipo ¿work flow¿ diseñada por el propio Instituto con el objetivo de disponer de información actualizada acerca de las acciones realizadas. Dicha plataforma permite que cada agente del Programa ingrese de manera online la información acerca de las actividades que realizó. Se espera completar la carga inicial de los datos junto con el cierre de la temporada Otoño-Invierno 2016, de manera que a partir del próximo trimestre se dispondría de información completa acerca de la ejecución de las metas, actualizándose la información en las temporadas subsiguientes. Por los motivos detallados no se consignan datos acerca de la ejecución física del trimestre.</t>
  </si>
  <si>
    <t>Asistencia Alimentaria a Hogares Indigentes</t>
  </si>
  <si>
    <t>Ayuda Alimentaria</t>
  </si>
  <si>
    <t>El desvío respecto a la programación estimada responde a que el convenio firmado con la Provincia de Buenos Aires prevé una cantidad menor de prestaciones mensuales que el convenio anterior que sirvió de base a la programación; y que el Plan se encuentra en proceso de renovación de convenios con algunas de las provincias.</t>
  </si>
  <si>
    <t>Módulo Alimentario Remitido</t>
  </si>
  <si>
    <t>El desvío respecto a la cantidad programada responde a que esta actividad actúa frente a emergencias sociales y varía en función de las características de las solicitudes de alimentos recibidas.</t>
  </si>
  <si>
    <t>Asistencia Técnica y Financiera a Comedores Comunitarios</t>
  </si>
  <si>
    <t>Comedor Asistido</t>
  </si>
  <si>
    <t>La diferencia entre la cantidad programada y la efectivamente ejecutada, en relación a comedores asistidos, y convenios de financiamientos otorgados, se debe a que la reducción en la cantidad de organizaciones, por problemas de gestión o renuncia al financiamiento, ha sido superior a la prevista. Las personas asociadas a cada una de estas bajas no ha sido estimada.</t>
  </si>
  <si>
    <t>Creación y Consolidación Emprendimientos Productivos Alimentarios</t>
  </si>
  <si>
    <t>Durante el período no se han aprobado nuevos convenios de ejecución.</t>
  </si>
  <si>
    <t>Asistencia  Financiera a Comedores Escolares</t>
  </si>
  <si>
    <t>Capacitación en Nutrición</t>
  </si>
  <si>
    <t>Evento de Capacitación Realizado</t>
  </si>
  <si>
    <t>Los eventos de capacitación previstos para el segundo trimestre no se han ejecutado según lo proyectado, debido a que se están rediseñando las líneas de acción del Plan Nacional de Seguridad Alimentaria.</t>
  </si>
  <si>
    <t>Las asistencias técnicas previstas  para el segundo trimestre no se han ejecutado según lo proyectado, debido a que se están rediseñando las líneas de acción del Plan Nacional de Seguridad Alimentaria.</t>
  </si>
  <si>
    <t>Capacitación a Facilitadores Primera Infancia</t>
  </si>
  <si>
    <t>Facilitador Capacitado</t>
  </si>
  <si>
    <t>( 85 - 311 - 28 ) Inclusión Social</t>
  </si>
  <si>
    <t>Inscripción al Régimen de Monotributo Social</t>
  </si>
  <si>
    <t>Beneficiario Activo Aporte 100%</t>
  </si>
  <si>
    <t>Efector Activo Aporte 50%</t>
  </si>
  <si>
    <t>( 85 - 311 - 38 ) Programa del Ingreso Social con Trabajo</t>
  </si>
  <si>
    <t>UE: Secretaría de Coordinación y Monitoreo Institucional</t>
  </si>
  <si>
    <t>En el año hubo alrededor de 4500 bajas, de las cuales el 50% fue por empleo formal o independiente. Además, se suma la variación esperada del programa.</t>
  </si>
  <si>
    <t>Persona Activa</t>
  </si>
  <si>
    <t>Asistencia a Entes Ejecutores</t>
  </si>
  <si>
    <t>Terminalidad Educativa y Capacitación Acumulada al Trimestre</t>
  </si>
  <si>
    <t>( 85 - 311 - 39 ) Acciones Inherentes a la Responsabilidad Social</t>
  </si>
  <si>
    <t>Registro de Organizaciones de Responsabilidad Social</t>
  </si>
  <si>
    <t>La reelaboración y rediseño del Registro Único de Responsabilidad Social (RUORES) se encuentra en el circuito administrativo bajo el expediente E-21576-2016 para su aprobación y posterior firma.</t>
  </si>
  <si>
    <t>Fortalecimiento de Emprendimientos Sociales</t>
  </si>
  <si>
    <t>Emprendimiento Fortalecido</t>
  </si>
  <si>
    <t>Alianzas, Sinergias y Compromiso con otros Sectores</t>
  </si>
  <si>
    <t>( 85 - 341 ) Secretaría Nacional de Niñez, Adolescencia y Familia</t>
  </si>
  <si>
    <t>( 85 - 341 - 44 ) Acciones para la Promoción y Protección Integral de los Derechos de Niños, Niñas y Adolescentes</t>
  </si>
  <si>
    <t>UE: Subsecretaría de Derechos para la Niñez, Adolescencia y Familia</t>
  </si>
  <si>
    <t>Consolidación/Conformación/ Espacios Institucionales Gubernamentales y no Gubernamentales.</t>
  </si>
  <si>
    <t>Acciones para el Fortalecimiento de Capacidades Organizaciones Gubernamentales y no Gubernamentales.</t>
  </si>
  <si>
    <t>Se está trabajando sobre la conformación de los Centros de protagonismo adolescente</t>
  </si>
  <si>
    <t>Fortalecimiento Familiar  y/o Comunitario</t>
  </si>
  <si>
    <t>Desvío no significativo</t>
  </si>
  <si>
    <t>Asistencia a  Adolescentes Infractores a la Ley Penal</t>
  </si>
  <si>
    <t>Ingresos supeditados a las derivaciones judiciales</t>
  </si>
  <si>
    <t>Transferencia de Capacidades y Construcción de Espacios Institucionales Gubernamentales</t>
  </si>
  <si>
    <t>Demoras administrativas</t>
  </si>
  <si>
    <t>Prevención de la Vulneración de Derechos</t>
  </si>
  <si>
    <t>Fortalecimiento Institucional de Organizaciones Territoriales</t>
  </si>
  <si>
    <t>( 85 - 341 - 45 ) Políticas Federales para la Promoción de los Derechos de Niños y Adolescentes</t>
  </si>
  <si>
    <t>UE: Subsecretaría de Desarrollo Institucional e Integración Federal</t>
  </si>
  <si>
    <t>Promoción de Fortalecimiento Familiar y Comunitario</t>
  </si>
  <si>
    <t>Fortalecimiento para el Sistema de Protección de Derechos</t>
  </si>
  <si>
    <t>Fortalecimiento Institucional y Transferencia de Tecnologías</t>
  </si>
  <si>
    <t>Investigaciones Científicas en Infancia y Adolescencia</t>
  </si>
  <si>
    <t>Asistencia Financiera a Organizaciones Gubernamentales y no Gubernamentales</t>
  </si>
  <si>
    <t>( 85 - 341 - 46 ) Promoción y Protección de los Derechos de Adultos Mayores</t>
  </si>
  <si>
    <t>UE: Dirección Nacional de Políticas para Adultos Mayores</t>
  </si>
  <si>
    <t>Atención de Adultos Mayores en Institutos</t>
  </si>
  <si>
    <t>Asistencia Técnica para la Atención de Adultos Mayores</t>
  </si>
  <si>
    <t>Modificaciones en los circuitos administrativos y las condiciones de conveniar</t>
  </si>
  <si>
    <t>Capacitación en Servicios Brindados a Adultos Mayores</t>
  </si>
  <si>
    <t>Promoción de los Derechos de los Adultos Mayores</t>
  </si>
  <si>
    <t>( 85 - 341 - 47 ) Promoción y Asistencia a los Centros de Desarrollo Infantil Comunitarios</t>
  </si>
  <si>
    <t>UE: Comisión de Promoción y Asistencia de los Centros de Desarrollo Infantil Comunitarios</t>
  </si>
  <si>
    <t>Acciones Directas a Jardines Maternales</t>
  </si>
  <si>
    <t>Taller Socio-Familiar Realizado</t>
  </si>
  <si>
    <t>Asistencia Técnica a Organizaciones Gubernamentales y no Gubernamentales</t>
  </si>
  <si>
    <t xml:space="preserve"> TOTAL PROGRAMAS BAJO SEGUIMIENTO DE MINISTERIO DE DESARROLLO SOCIAL</t>
  </si>
  <si>
    <t>Causas de los desvíos acumulados al Trimestre 2 (3)</t>
  </si>
  <si>
    <t>Diferencia %</t>
  </si>
  <si>
    <t>Crédito Vigente</t>
  </si>
  <si>
    <t>Finalización de publicaciones con temas de actualidad.</t>
  </si>
  <si>
    <t>Realización de convenios de cooperación con otras Instituciones para la digitalización de archivos.</t>
  </si>
  <si>
    <t>Disminución en la convocatoria de los participantes a los talleres organizados por la BCN.</t>
  </si>
  <si>
    <t>Se están cursando licencias y se estima que se compensaran en los próximos trimestres.</t>
  </si>
  <si>
    <t>Es muy difícil estimarlos con precisión, se espera se continúe compensando con los posteriores trimestres.</t>
  </si>
  <si>
    <t>La diferencia de inspecciones se compensara en los próximos trimestres.</t>
  </si>
  <si>
    <t>Se estima que la segunda mitad de año habrán mas solicitudes de evaluaciones y se corregirá el atraso.</t>
  </si>
  <si>
    <t>Nula demanda por el receso educativo estacional, inicio nueva gestión revisión de acciones y contenidos.</t>
  </si>
  <si>
    <t>El desvío acumulado corresponde a la reprogramación de la actividad.</t>
  </si>
  <si>
    <t>El desvío acumulado corresponde a la reprogramación de la Actividad.</t>
  </si>
  <si>
    <t>El desvío acumulado corresponde a la reprogramación de la Actividad</t>
  </si>
  <si>
    <t>El desvío acumulado corresponde a las impresiones de los afiches de voluntariado.</t>
  </si>
  <si>
    <t>El desvío acumulado corresponde a la implementación  de la programación del nuevo sistema de la base de datos.</t>
  </si>
  <si>
    <t>El desvío acumulado corresponde a que aún no se a incorporado el sistema de conteo de las visitas a la página web, dado que se encuentra en reconstrucción la misma.</t>
  </si>
  <si>
    <t>El desvío acumulado corresponde a que hay beneficiarios que han recibido la cobertura de obras sociales, otros no se han presentado para recibir la prestación por lo tanto no se han cursado pagos de subsidios.</t>
  </si>
  <si>
    <t>El desvío acumulado corresponde a que se realizaron 2 informes de más a lo programado por demanda de la Dirección Nacional</t>
  </si>
  <si>
    <t>El desvío acumulado corresponde a que los relevamientos previstos se encuentran en proceso de planificación  y aun no se ha iniciado la etapa de campo, las fichas realizadas corresponden a la prueba piloto del instrumento de relevamiento.</t>
  </si>
  <si>
    <t>Con el inicio del ciclo de planificación plurianual, se produjo un incremento importante de asistencias en el primer trimestre, que se tradujo en una natural disminución en el segundo trimestre.</t>
  </si>
  <si>
    <t>El desvío se produjo por un incremento en la demanda de asistencia técnica.</t>
  </si>
  <si>
    <t>Se ha superado la meta prevista por una mayor cantidad de análisis de metales en muestras de agua superficial y en ensayos de biodegradación para la Facultad de Farmacia y Bioquímica.</t>
  </si>
  <si>
    <t>El Organismo se encuentra dedicado a la planificación de las metas a cumplir en el presente ejercicio, ajustando las tareas a la demanda documentaria de la ciudadanía.</t>
  </si>
  <si>
    <t>De acuerdo a lo informado por la Dirección General de Movimiento Migratorio, el desvío positivo acumulado obedece a la incidencia de variables macroeconómicas a nivel nacional e internacional que generan un impacto sobre el aumento del turismo, en conjunto con los períodos estivales y feriados  tanto nacionales como perteneciente a países limítrofes.</t>
  </si>
  <si>
    <t>De acuerdo a lo informado por la Dirección de Radicaciones, la variación acumulada en relación con la ejecución de esta meta física se debe a que bajo la categoría de Permisos de Ingreso se incluyen los actos consulares que corresponden a las residencias otorgadas desde el exterior por las  representaciones consulares de la República. El volumen de residencias emitidas bajo dicha modalidad no puede ser previsto con exactitud, ya que depende de cuestiones estacionales ajenas a la voluntad de la Administración.</t>
  </si>
  <si>
    <t>Se realizaron menor cantidad de cursos debido a la menor demanda de los mismos, de difícil ponderación al momento de la programación</t>
  </si>
  <si>
    <t>Se realizaron mayor cantidad de publicaciones debido a la mayor demanda, debido a la difícil ponderación al momento de la programación</t>
  </si>
  <si>
    <t>Se realizaron menor cantidad de dictámenes ya que están atados a la demanda externa, de difícil ponderación al momento de la programación</t>
  </si>
  <si>
    <t>Se realizaron menos asesoramientos debido a la menor demanda de los mismos, de difícil ponderación al momento de la programación</t>
  </si>
  <si>
    <t>Se produjeron mayor denuncias debido a la mayor demanda de las mismas, de difícil ponderación al momento de la programación</t>
  </si>
  <si>
    <t>Variación en la cantidad de internos trabajadores y restricciones en la ejecución del gasto para abastecer a los talleres productivos.</t>
  </si>
  <si>
    <t>Se están recibiendo más requisitorias de las esperadas.</t>
  </si>
  <si>
    <t>Aumentos en la aceptación de la UIF como querellante por parte de los Juzgados intervinientes, o la actividad de las respectivas Judicaturas</t>
  </si>
  <si>
    <t>Esta meta es difícil de estimar con precisión porque su guarismo es variable y no controlable, dado que se encuentra sujeta a la salud de los afiliados.</t>
  </si>
  <si>
    <t>El desvío obedece a la estacionalidad del trimestre por la cual los afiliados hacen más uso de los consultorios zonales de todo el país. Asimismo, se comunica que la información es parcial, ya que aún falta recibir información correspondiente a junio proveniente de dependencias ubicadas en distintos puntos del país.</t>
  </si>
  <si>
    <t>El desvío obedece a que los cursos se extendieron cronológicamente, abarcando otros trimestres a fin de dar cumplimiento a los programas académicos. Asimismo hubo individuos excluidos y ausentes.</t>
  </si>
  <si>
    <t>El desvío obedece a que la cantidad de cumplimiento de mandatos judiciales está sujeta a la necesidad que tenga el Poder Judicial en lo referente a la cantidad de actuaciones  (exhortos, allanamientos, comparendos, diligencias judiciales, etc.) para los distintos procesos judiciales. Asimismo, se comunica que la información es parcial, ya que falta recepcionar información correspondiente a junio proveniente de dependencias ubicadas en distintos puntos del país.</t>
  </si>
  <si>
    <t>La subejecución responde a que el personal designado para la cobertura de las paradas de las terminales de transporte dentro del ámbito de la CABA cumplimenta el servicio bajo el régimen de Policía Adicional, la cantidad personal varía según el presentismo de los mismos, ya que es de carácter voluntario.</t>
  </si>
  <si>
    <t>El desvío obedece a que la cantidad de cumplimiento de mandatos judiciales está sujeta a la necesidad que tenga el Poder Judicial en lo referente a la cantidad de actuaciones  (exhortos, allanamientos, comparendos, diligencias judiciales, etc.) para los distintos procesos judiciales.</t>
  </si>
  <si>
    <t>El desvío obedece a los factores sociales, políticos y económicos que repercuten en la cantidad de intervenciones en delitos, lo cual origina un desfasaje en las proyecciones realizadas.</t>
  </si>
  <si>
    <t>En la programación, la ejecución prevista es de 0, que coincide con la ejecución real.</t>
  </si>
  <si>
    <t>la sobreejecución se debe, en el primer trimestre, a que se incorporo un taller de difusión no previsto, y en el segundo, a que se anticipo un curso.</t>
  </si>
  <si>
    <t>originalmente se considero que luego del primer trimestre, se comenzaría a ejecutar la meta definida. Hoy se observa que esta situación ha demandado mas tiempo que el previsto por lo cual las metas se alcanzaran recién a partir del tercer trimestre del corriente.</t>
  </si>
  <si>
    <t>Aprobación tardía del "Plan Anual de Capacitación" (PAC) año 2016 y a la reprogramación de fechas de inicio de algunos cursos.</t>
  </si>
  <si>
    <t>La sobreejecución obedece al mayor tránsito de vehículos particulares y turistas registrados por los Pasos Internacionales donde la Fuerza cumple funciones, por razones de índole comercial y turística.</t>
  </si>
  <si>
    <t>La meta se proyectó en base al Convenio entre la Administración General de Puertos (AGP) y la Prefectura Naval Argentina que plasma el Plan de Salvamento que se lleva a cabo por cada Buque/Embarcación a reflotar/extraer.
Los buques extraídos de la Dársena "F" del Puerto de Bs. As.  fueron los siguientes: 
- Barcaza "Sin Nombre / Sin Matrícula".
- Barcaza "La Uruguaya" (Matrícula 142).
- Barcaza "650" (Matrícula 5663).
- Chata "Mineral" (Matrícula 521).
- Chata "Granadero" (Matrícula 409).
- Chata "La Santa Lucia" lado Este. 
- Remolcador "Víctor" lado Este.</t>
  </si>
  <si>
    <t>Las intervenciones policiales resultaron inferiores a las proyectadas (consideradas las actuaciones en el marco del Operativo Cinturón Sur: Unidades 24, 30 y 32, las intervenciones efectuadas por el Operativo Fronteras, y el Operativo Acceso C.A.B.A.), debido a que las actuaciones realizadas son aleatorias.</t>
  </si>
  <si>
    <t>Menores bajas por cesantías y/o exoneración. Medición no controlable.</t>
  </si>
  <si>
    <t>Menores bajas (fallecimiento, cesantía, exoneración) del personal retirado o en actividad, lo cual produce menores altas de personal pensionado. Medición no controlable.</t>
  </si>
  <si>
    <t>Menores retiros obligatorios y voluntarios que los previstos. Medición no controlable.</t>
  </si>
  <si>
    <t>Las indemnizaciones son otorgadas al personal que no puede permanecer en actividad y que por falta de antigüedad no puede obtener un beneficio previsional. Medición no controlable.</t>
  </si>
  <si>
    <t>El incremento obedece a que se comenzó a mensurar los indicadores correspondientes al Operativo Control Accesos CABA, por las nuevas planificaciones operativas.</t>
  </si>
  <si>
    <t>El incremento del monitoreo de buques en base al sistema AIS-LRIT, se debió a una falla técnica por parte de la empresa proveedora mediante la cual se recibió más información que la requerida y por la instalación de una nueva base AIS, en la ciudad de Itaibate (provincia de Corrientes).</t>
  </si>
  <si>
    <t>Incremento de capacitaciones que resultan necesarias para las distintas áreas operativas de la PSA en todo el territorio Nacional, así como por una mayor demanda de capacitación por parte de terceros.</t>
  </si>
  <si>
    <t>Egresaron 14 cursantes menos de lo previsto de acuerdo con el siguiente detalle: 2 alumnos más Curso Introducción a la Inteligencia Técnica; 4 alumnos menos Curso Básico Formación Personal Civil de Inteligencia (Presencial); 11 alumnos menos Primer Curso Básico Formación Personal Civil de Inteligencia (A distancia); 1 alumno menos Curso Introducción a la CIBERDEFENSA.</t>
  </si>
  <si>
    <t>Se navegaron más días en razón de haberse  sumado una unidad más a la Campaña Antártica.</t>
  </si>
  <si>
    <t>Se ejecutaron más horas de vuelo en razón de no haberse  ejecutado todas las horas necesarias en diciembre de 2015</t>
  </si>
  <si>
    <t>No tiene Programación para el trimestre.</t>
  </si>
  <si>
    <t>Los exámenes se realizarán a partir del 3er trimestre, según OE JEMGE Nro. 1109/16 (XXV Incorporación SSVV - Año 2016).</t>
  </si>
  <si>
    <t>El desvío se produjo por los requerimientos de yeguarizos y a mayores necesidades de vacunos para consumo autorizado en unidades de la Fuerza en campos de Instrucción.</t>
  </si>
  <si>
    <t>Sin observaciones.</t>
  </si>
  <si>
    <t>Diferencia en más (1) debido a que un alumno completo la licenciatura en cartografía.</t>
  </si>
  <si>
    <t>Días en más (56,44), incremento en cantidad de Patrulla de Control de los Espacios Marítimos.</t>
  </si>
  <si>
    <t>Fue necesario desarrollar actividades relacionadas con la elaboración de información de ortofotos y mosaicos incluida en el Atlas Geográfico 2016 a fin de disponer del mismo en la . 42ª Feria del libro de Buenos Aires.
Esto provocó un atraso en las restantes tareas. Se trata de un atraso corregible en los próximos trimestres.</t>
  </si>
  <si>
    <t>Desvío que obedece a aumento de consultas verbales y pronósticos no regulares</t>
  </si>
  <si>
    <t>Desvío asociado al aumento de Venta Directa.</t>
  </si>
  <si>
    <t>Demoras en reparación de generadores  y en disponibilidad de helio.</t>
  </si>
  <si>
    <t>Demoras en procesos de altas de nuevo personal técnico.</t>
  </si>
  <si>
    <t>Demoras en adquisición e instalación de nuevas estaciones automáticas, y problemas de comunicaciones GPRS</t>
  </si>
  <si>
    <t>El desvío se debe a las condiciones de Mercado y al cambio de criterio dado que se incluyen todos los trámites de autorizaciones (programas nuevos, ingresos al régimen, actualizaciones de programas y aumentos de monto y plazo)</t>
  </si>
  <si>
    <t>En esta meta se suman distintas áreas. Se redujo la cantidad de inspecciones programada del Plan aprobado para la Gerencia de Agente y Mercados, en razón de la reducción de inspectores. Se aumentó el número de inspecciones en sociedades emisoras en detrimento de las inspecciones a Fideicomisos Financieros. Las distintas áreas se vieron afectadas por cambio de estructura y funciones. Por iguales razones la Gerencia de Emisoras cambió el criterio de concurrencia a Asambleas, priorizándose trámites de emisión y concurriendo solo a Asambleas de Cierre de Ejercicio y/o puntos relevantes en razón de la limitación de personal.</t>
  </si>
  <si>
    <t>Se dio un impronta mas dinámica a los expedientes atrasados de la gestión anterior, en virtud del peligro en la demora que además puede implicar consecuencias en desmedro de erario público.</t>
  </si>
  <si>
    <t>Se está avanzando rápidamente en la difusión y promoción de este nuevo sistema de registro de las PyMEs en forma digital a través del aplicativo.</t>
  </si>
  <si>
    <t>Se incluyen los créditos correspondientes a las distintas sub-operatorias que pasaron a reembolso en el período de referencia.</t>
  </si>
  <si>
    <t>Durante el periodo han finalizado varios convenios, los cuales se están renegociando.</t>
  </si>
  <si>
    <t>La Dirección de Cuarentena Vegetal y la Coordinación de Bioseguridad Agroambiental a pesar de que  terminaron Análisis de Riesgo de Plagas  en este trimestre, no pudieron concluir el resto de los que estaban planificados  puesto que  aún se encuentran en el proceso de negociación con el otro país. Por el momento es  difícil estimar el tiempo de demora de respuesta del país con el cual se está negociando.</t>
  </si>
  <si>
    <t>El desvió fue  a causa al retraso en el inicio de la Campaña de Concientización Por vos Por todos que se ha ido actualizando.</t>
  </si>
  <si>
    <t>El desvío es a causa de no contar con los móviles necesarios.</t>
  </si>
  <si>
    <t>El desvío es a causa de la demanda por parte de los Municipios.</t>
  </si>
  <si>
    <t>El desvío es a causa de que no pudieron asistir la cantidad de agentes previstos, alumnos no pudieron asistir por tener otras actividades como así los docentes.</t>
  </si>
  <si>
    <t>El desvío responde a la disponibilidad de vehículos.</t>
  </si>
  <si>
    <t>El desvío fue a causa de la disponibilidad de los elementos necesarios y a las condiciones climáticas adversas.</t>
  </si>
  <si>
    <t>La variación se debe al retraso en la firma de los Convenios y por ende en la implementación del SINAI en las nuevas jurisdicciones.</t>
  </si>
  <si>
    <t>El desvío esta vinculado a los tramites de Licencia.</t>
  </si>
  <si>
    <t>El desvío se debe a que se han modificado los protocolos y la metodología de los relevamientos en virtud de los objetivos fijados.</t>
  </si>
  <si>
    <t>El atraso se debe a razones de índole administrativas influenciado por factores externos a la dirección nacional de puertos y podría ser compensados en periodos futuros</t>
  </si>
  <si>
    <t>1 Obra de seguridad, no finalizo en la fecha prevista. TII: 2 obra en puentes no finalizaron.</t>
  </si>
  <si>
    <t>1 Obra en la Global no finalizo en la fecha prevista.</t>
  </si>
  <si>
    <t>No finalizo 1 obra Prevista.TII: 1 Obra finalizo antes de la fecha prevista.</t>
  </si>
  <si>
    <t>3 obras no finalizaron según la fecha prevista.</t>
  </si>
  <si>
    <t>5 obras no finalizaron en el periodo.</t>
  </si>
  <si>
    <t>Se desactivaron las Sedes CAU del Aeroparque Jorge Newbery(1) y Aeropuerto Internacional Ministro Pistarini Ezeiza (2) a partir del 26/05/2016 discontinuándose el registro de consultas y reclamos a través de las mismas.</t>
  </si>
  <si>
    <t>Los desvíos que se han producido obedecen a un recorte de presupuesto, y a directivas de racionalidad respecto a la ejecución.</t>
  </si>
  <si>
    <t>AÑO DEL BICENTENARIO DE LA DECLARACIÓN DE LA INDEPENDENCIA NACIONAL</t>
  </si>
  <si>
    <t>Programación       6 meses</t>
  </si>
  <si>
    <t>Menor cantidad de consultas al acervo bibliográfico.</t>
  </si>
  <si>
    <t>Menor demanda.</t>
  </si>
  <si>
    <t>Puesta al día de las publicaciones parlamentarias y mayor demanda de trabajos específicos para ambas Cámaras.</t>
  </si>
  <si>
    <t>Incidencia estacional.</t>
  </si>
  <si>
    <t>Renuncias, jubilaciones y/o fallecimientos.</t>
  </si>
  <si>
    <t>Campañas preventivas.</t>
  </si>
  <si>
    <t>Inspecciones se reprogramaron para ser realizadas en próximos períodos.</t>
  </si>
  <si>
    <t>Visitas se reprogramaron para ser realizadas en próximos períodos.</t>
  </si>
  <si>
    <t>Decisión de que las acciones de capacitación impliquen procesos ( serie de actividades de capacitación) y no actividades aisladas.</t>
  </si>
  <si>
    <t>Becas del Programa de Actualización en Comunicación Género y Sexualidad - Convenio con la Facultad de Sociales UBA</t>
  </si>
  <si>
    <t xml:space="preserve">Menor cantidad de presentaciones de audiencias ante el Organismo. </t>
  </si>
  <si>
    <t>UE: Sistema Federal de Medios y Contenidos Públicos</t>
  </si>
  <si>
    <t>Meta dada de baja.</t>
  </si>
  <si>
    <t>El desvio se relaciona con el uso y comportamiento de las herramientas de la Web 2.0,Con respecto a las visitas a los perfiles ocurre que hay trimestres que se reciben menos consultas que los proyectados, y no es una variable que dependa del Organismo.</t>
  </si>
  <si>
    <t>La causa del desvío se debe a que a la fecha de presentación del  informe, falta la información correspondiente al mes de Junio  de las Áreas Protegidas.</t>
  </si>
  <si>
    <t>Dicha diferencia se debe a que no es una variable que pueda manejar el Organismo.</t>
  </si>
  <si>
    <t>El desvio positivo se considera que se debe a una mayor difusion de la pagina.</t>
  </si>
  <si>
    <t>El desvio positivo se debe al aumento de producción de noticias y su posterior difusión en las redes sociales del organismo, lo que influye directamente en la cantidad de visitantes al sitio Web.</t>
  </si>
  <si>
    <t>Dicho desvio acumulado se debe a varias causas externas al Organismo como por ejemplo incendios y poco turísmo.</t>
  </si>
  <si>
    <t>Las variables no pueden ser controladas por la APN ya que responden a hechos puramente aleatorios.</t>
  </si>
  <si>
    <t>La diferencia se debe a fluctuaciones en el interes del publico en general.</t>
  </si>
  <si>
    <t>La revision de las Publicaciones y correcciones postergo la publicación.</t>
  </si>
  <si>
    <t>Se acordó en la Primer Asamblea modificar la cantidad de Asambleas anuales a realizar por el COFEMA.</t>
  </si>
  <si>
    <t>Se solicitó apertura de esta meta y su ejecución será a partir del 4to trimestre.</t>
  </si>
  <si>
    <t>Se solicitó apertura de ésta meta y su ejecución será a partir del 4to trimestre.</t>
  </si>
  <si>
    <t>A la finalización del 2do trimetre se encuentran 49 certificados en distintas áreas del Ministerio.</t>
  </si>
  <si>
    <t>Se presentaron más empresas (9).</t>
  </si>
  <si>
    <t>Se realizaron 23 inspecciones menos que las previstas, debido a una reprogramación por cambio de gestión.</t>
  </si>
  <si>
    <t>Se realizaron 333 inspecciones más que las previstas, debido a una reprogramación por cambio de gestión.</t>
  </si>
  <si>
    <t>La posibilidad de efectuar procesos de investigación y de remediación de Sitios Contaminados se encuentra directamente ligada a la disponibilidad de recursos humanos y materiales (-2).</t>
  </si>
  <si>
    <t>La diferencia en menos, obedece a la muy baja actividad de fuego en las regiones Pampeana y NEA, producto de los exesos de precipitaciones ocurridas por el fenómeno del niño. Asimismo, se registró un atraso en el inicio de la actividad de incendios en las regiones  Norte NOA y Centro con respecto a lo habitual para el mes de junio.</t>
  </si>
  <si>
    <t>La diferencia en más obedece a que parte de las capacitaciones dadas en la Pcia de Buenos Aires fueron la parte práctica de los cursos dictados en 2015. Ademas el Taller Nacional de Equipos Técnicos se desarrolló en junio a diferencia de lo programado originalmente que era mes de julio.</t>
  </si>
  <si>
    <t>La diferencia en menos obedece a que las licitaciones para adquisición de equipamiento a distribuir a las Brigadas de las jurisdicciones que integran el SFMF se encuentran a la fecha en trámite.</t>
  </si>
  <si>
    <t>La diferencia se debe al cambio de autoridades y a la revisión de autoridades. La coordinación se encuentra en las tareas de relevamiento e inspección.</t>
  </si>
  <si>
    <t>El desvio se debe a falta de información de parte de los municipios, como asi también, los informes recibidos no contemplan el período completo. Asimismo, la restructuración del organismo, motivo una demora en los procesos.</t>
  </si>
  <si>
    <t>Dada la importancia del consumo de agua en Villa Infamable, se realizó una programación que excede la ejecución.</t>
  </si>
  <si>
    <t>Se preve mayor dinamismo para el segundo semestre dada la aprobación de la nueva estructura del orgamismo.</t>
  </si>
  <si>
    <t>Si bien los análisis dan bien, falta que el Acumar dicte la Resolución de Reconversión de la firma Tapalque Alimentos, para poder liberar el último pago. No hay otras empresas con convenios firmados. Terminado el convenio pendiente, no se estima realizar nuevos convenios.</t>
  </si>
  <si>
    <t>El sitio de implantación licitado no es apto para recibir la obra. Este contrato corresponde al Subejecutor AySA y el MDAy DS otorga fondos a traves del Prestamo BIRF 7706-AR para su financiamiento.</t>
  </si>
  <si>
    <t>Constante crecimiento de los trámites de identificación de connacionales, acompañado de la total instalación de las nuevas tecnologías referentes a dicha materia en la red consular.</t>
  </si>
  <si>
    <t>Medición atada a la demanda externa al organismo.</t>
  </si>
  <si>
    <t>Dependen de la evolución de la situación económica internacional. Poco controlable.</t>
  </si>
  <si>
    <t>Por priorización de otro tipo de eventos y reorganización interna no se realizaron misiones en el presente período.</t>
  </si>
  <si>
    <t>Se trabajó la Cuestión Malvinas en el marco de ACAP.</t>
  </si>
  <si>
    <t>Participación no prevista del  Seminario regional de Descolonización en Managua.</t>
  </si>
  <si>
    <t>Las gestiones relativas al Comité C-24, fueron realizadas en Buenos Aires y por nuestras Representaciones.</t>
  </si>
  <si>
    <t>Postergación a trimestres futuros.</t>
  </si>
  <si>
    <t>Atado a la demanda externa al organismo.</t>
  </si>
  <si>
    <t>Se postergaron acciones promocionales por cuestiones organizativas.</t>
  </si>
  <si>
    <t>Se postergaron ferias para trimestres futuros por cuestiones organizativas.</t>
  </si>
  <si>
    <t>Se postergaron encuentros para el segundo trimestre por cuestiones organizativas.</t>
  </si>
  <si>
    <t>Se contemplaron los cursos en modalidad e-learning.</t>
  </si>
  <si>
    <t xml:space="preserve">Se realizaron talleres regionales con el fin de planificar dichas acciones en conjunto al Consejo Federal de Turismo y con el consenso de los seis regiones. Dichos talleres fueron llevados a cabo con posterioridad a la elaboración del proyecto del presupuesto anual, por lo que parte de las ferias, fiestas y encuentros propuestos no estaban previstos. </t>
  </si>
  <si>
    <t>Menor disponibilidad hotelera, la baja demanda y cuestiones de orden presupuestario.</t>
  </si>
  <si>
    <t>Mayor cantidad de beneficiarios desvinculados del PEC para percibir la Asignación Universal por Hijo o para ejercer la opción de incluirse en el Seguro de Capacitación y Empleo.</t>
  </si>
  <si>
    <t>Se presentó menor cantidad de Empresas solicitando su inclusión en el Programa de Recuperación Productiva. Por otra parte se realizó una modificación en el circuito de gestión y otorgamiento del Programa, conforme a la Res. N°20/16 MTESS.</t>
  </si>
  <si>
    <t>Disminución en la cantidad de participantes de Programas de Empleo que optan por presentar y gestionar proyectos de autoempleo.</t>
  </si>
  <si>
    <t>Menor participación de desocupados participantes en Programas de Empleo en procesos de reinsersión laboral.</t>
  </si>
  <si>
    <t>Modificaciones en los circuitos de evaluación y aprobación de los Proyectos para la Inserción Laboral.</t>
  </si>
  <si>
    <t>Desvinculación del Seguro de Capacitación y Empleo de personas que incumplen los requisitos de permanencia.</t>
  </si>
  <si>
    <t>Medición poco controlable.</t>
  </si>
  <si>
    <t>Desvío poco significativo.</t>
  </si>
  <si>
    <t xml:space="preserve">Demora en firmar nuevos Convenios Marcos con Actores Sociales y Provincias en el primer semestre del año como condición necesaria para la puesta en marcha de acciones </t>
  </si>
  <si>
    <t>Agilización de los circuitos de pago de los convenios suscriptos en el trimestre.</t>
  </si>
  <si>
    <t>Demora en la firma de las contrapartes de los nuevos Protocolos con las Provincias que permitirán la vinculación de beneficiarios en virtud de las metas previstas y sus matrices correspondientes.</t>
  </si>
  <si>
    <t>Mayor número de Convenios Marcos firmado por una dinámica más ágil en su tramitación.</t>
  </si>
  <si>
    <t>Dificultades de los Municipios para la rúbrica de los Convenios que incorporan beneficiarios a la formación y terminalidad.</t>
  </si>
  <si>
    <t>Demoras en la firma de Convenios Marco que posibiliten la participación de los desocupados en proyectos formativos ocupacionales.</t>
  </si>
  <si>
    <t>Reordenamiento administrativo y revisión de línes de trabajo.</t>
  </si>
  <si>
    <t>De acuerdo a los requerimientos, no controlable</t>
  </si>
  <si>
    <t>Cantidad fija mensual, no controlable</t>
  </si>
  <si>
    <t>De acuerdo a los requerimientos de informes, no controlable</t>
  </si>
  <si>
    <t>Meta ligada a situaciones climáticas, no controlable</t>
  </si>
  <si>
    <t>Faltante de material, no controlable</t>
  </si>
  <si>
    <t>Desvío corregible</t>
  </si>
  <si>
    <t>Desvío no controlable</t>
  </si>
  <si>
    <t>Más señales que las previstas</t>
  </si>
  <si>
    <t>Estuvieron programadas finalizar 3 investigaciones en el II trimestre que no han sido informadas por el Servicio.</t>
  </si>
  <si>
    <t>El desvío se produjo por la diferencia en la totalidad de las hectáreas previstas para el trimestre y se debe a la desvinculación contractual desde Jun16, del Convenio existente con el INTEA,. Como consecuencia se produjo un impedimento por parte de la Dirección de Remonta y Veterinaria, para acceder a todo acto comercial tendiente a la compra de insumos y contratación de labores culturales tendientes a ejecutar la planificación agrícola prevista.</t>
  </si>
  <si>
    <t>El Instituto Geográfico Nacional es autor de dos obras de interés para la sociedad, muy representativas de la  geografía de la República Argentina y con una alta demanda tanto por parte del público general como del especializado: el Atlas Geográfico y el Atlas 500K. 
Las actividades relacionadas con la actualización de información para la impresión del Atlas Geográfico 2016 fueron priorizadas con el objetivo poner la publicación a disposición del público en la 42ª Feria del libro de Buenos Aires.</t>
  </si>
  <si>
    <t>Se trata de una actividad a demanda. No se conocen con precisión el número de alumnos que asistirán a los cursos programados, el valor de la meta se obtiene en función de los valores promedios obtenidos en los años anteriores.</t>
  </si>
  <si>
    <t>Inconvenientes no previsibles en la plataforma de trabajo (servidor DNS).</t>
  </si>
  <si>
    <t>2 obras previstas no finalizaron en el periodo.</t>
  </si>
  <si>
    <t>1 Obra fue neutralizada y otra no finalizó</t>
  </si>
  <si>
    <t>2 contratos se prorrogaron y 1 no inició</t>
  </si>
  <si>
    <t>3 contratos se prorrogaron y 1 no inició</t>
  </si>
  <si>
    <t>No finalizaron en las fechas previstas</t>
  </si>
  <si>
    <t xml:space="preserve">No finalizaron las obras </t>
  </si>
  <si>
    <t xml:space="preserve"> 2 obras no finalizaron.</t>
  </si>
  <si>
    <t>2 obras previstas no finalizaron en fecha.</t>
  </si>
  <si>
    <t>(5)</t>
  </si>
  <si>
    <t>El desvió acumulado corresponde a que algunas de las actividades previstas para el trimestre debieron prorrogarse por causas inherentes a las instituciones gubernamentales y no gubernamentales con las cuales se habían planificado</t>
  </si>
  <si>
    <t>El desvío acumulado corresponde a que se verificaron diferencias entre los proyectos que se pagaron con la cuota de compromiso y de devengado otorgado.</t>
  </si>
  <si>
    <t>Se ha superado la meta prevista por una mayor cantidad de inscriptos en el Curso de posgrado "Operación y conservación de sistema de riego" en el 2do Trimestre por una mayor cantidad de inscriptos en el Curso Hidrología de Superficie avanzada en la Maestría en Ecohidrologia: Redes de Alerta y modelos Hidrológicos.</t>
  </si>
  <si>
    <t>La meta prevista se ha superado en 65 informes de Monitoreo de crecidas significativas de la Cuenca del Plata, Sistema de Alerta Rio Gualeguay para DPH-Entre Ríos y Situación Rio Paraguay para Autoridades Provinciales del Agua en el 2do Trimestre se ha superado la meta prevista en 30 informes de Sistema de Alerta Rio Gualeguay para DPH-Entre Ríos, Situación Rio Paraguay para Autoridades Provinciales del Agua y para CAMMESA de evolución de las temperaturas en la Republica Argentina especialmente en las grandes ciudades.</t>
  </si>
  <si>
    <t>De acuerdo a lo informado por del Departamento de Desarrollo de Carrera de esta DNM, el desvío producido en la cantidad de agentes aprobados se debe a la demora en el inicio de algunas capacitaciones que habían sido programadas, como es el caso de los cursos de Idiomas.
Asimismo, se prevé compensar y superar estos valores en el tercer y cuarto trimestre del año.</t>
  </si>
  <si>
    <t>En el primer trimestre no se llevó a cabo ninguna ejecución por no haberse efectuado la transferencia de fondos de parte del Ministerio de Justicia.</t>
  </si>
  <si>
    <t>La diferencia entre lo planificado y lo ejecutado, con respecto a la cantidad de personas capacitadas, se debe a que pudimos visitar todas las provincias con las que se crearon vínculos en el trimestre anterior y cumplir con los convenios cerrados en el segundo trimestre, en su gran mayoría. Cabe destacar que la demanda de capacitaciones se está viendo incrementada dado el gran interés que despierta el tema "Reforma Política".</t>
  </si>
  <si>
    <t>Con respecto a la edición de manuales y cuadernillos, cuyos originales ya están en condiciones de ser impresos, nos encontramos a la espera de aprobación para su materialización. Se están haciendo gestiones con el área de Patrimonio, para tal fin.</t>
  </si>
  <si>
    <t>La Secretaría de Asuntos Municipales, a través de la Red Territorial de Articulación Federal, brindó a gobiernos locales, herramientas para mejorar la sustentabilidad social, ambiental y fiscal. Llegando a asistir una mayor cantidad de gobiernos locales, mayor a lo programado, con distintos programas y capacitaciones.</t>
  </si>
  <si>
    <t>Las metas programas para el año 2016, fueron estimadas previo al cambio de autoridades en nuestra Secretaría. Se realizó un análisis pormenorizado de los estudios en carteras recibidos de la gestión anterior. Por los cambios de autoridades, antes mencionados, los gobiernos locales demoraron la presentación de la documentación necesaria para continuar con los procesos administrativos correspondientes.</t>
  </si>
  <si>
    <t>Cambio de Gestión. Metas definidas por la gestión anterior. Falta constatación de obra.</t>
  </si>
  <si>
    <t>Cambio de Gestión, metas de la gestión anterior. Falta constatación de obra que impacta en las familias atendidas.</t>
  </si>
  <si>
    <t>Se realizaron dos estudios no programados para el segundo trimestre</t>
  </si>
  <si>
    <t>El número de asistentes a la charla dictada sobre este tema superó ampliamente lo previsto.</t>
  </si>
  <si>
    <t>Se terminaron mas obras de las previstas.</t>
  </si>
  <si>
    <t>Los retrasos en los pagos y en redeterminación de obras impide la finalización programada. Aumentará productividad con el incremento de financiamiento girado en el período.</t>
  </si>
  <si>
    <t>Baja finalización de obras por retraso en pagos y por inspección y auditorías previas a continuar con el financiamiento.</t>
  </si>
  <si>
    <t>El Organismo se encuentra dedicado a la planificación de las metas a cumplir en el presente ejercicio, ajustando las tareas a la demanda documentaria de la ciudadanía</t>
  </si>
  <si>
    <t>Se encuentra en proceso de elaboración el Nuevo Plan Nacional de Población</t>
  </si>
  <si>
    <t>Se optimizaron tiempos y recursos y con ello el rendimiento y productividad del área.</t>
  </si>
  <si>
    <t>El desvío se encuentra dentro de lo esperado al estar en la etapa previa a implementar mejoras en la gestión</t>
  </si>
  <si>
    <t>el desvío se encuentra dentro de lo esperado al estar en la etapa previa a implementar mejoras en la gestión</t>
  </si>
  <si>
    <t>los desvíos se encuentran dentro de lo esperado al estar en etapa previa  a implementar mejoras en la gestión.</t>
  </si>
  <si>
    <t>Cambio de Gestión. Se finalizaron aquellos que tenían los tramites avanzados según la anterior. Dificultades por falta de autorización de firma del secretario para firma de escrituras. Se prevé redefinición de las metas del programa.</t>
  </si>
  <si>
    <t>Cambio de Gestión. No se están realizando acciones en esta actividad. Se prevé redefinición de las metas del programa</t>
  </si>
  <si>
    <t>No se lograron finalizar las obras debido a reestructuraciones de las UE. Se prevé ajustar el desvío en el 3º Trimestre.</t>
  </si>
  <si>
    <t>La auditoría previa necesaria y las deudas heredadas de la cartera han impactado en la productividad, la que se recuperará en el próximo período.</t>
  </si>
  <si>
    <t>Retrasos en los valores de financiamiento y la no redeterminación por carencia de índices impide una adecuada productividad. Se están reconviniendo los proyectos para que se retomen las obras.</t>
  </si>
  <si>
    <t>Demoras administrativas por cambios institucionales.
Atrasos y paralización de obras a la espera de redeterminaciones</t>
  </si>
  <si>
    <t>TII: En Globales: 2 Obras no finalizaron según lo previsto.</t>
  </si>
  <si>
    <t>3 Obras no finalizaron en la fecha prevista.</t>
  </si>
  <si>
    <t>Demoras en la constitución del Fondo Rotatorio para el segundo trimestre.</t>
  </si>
  <si>
    <t>El número de visitas superó las previstas para el trimestre.</t>
  </si>
  <si>
    <t>Al terminarse mas obras de las previstas, impacta en la cantidad de familias asistidas.</t>
  </si>
  <si>
    <t>Parte del personal fue afectado a la realización de informes para la Justicia Penal.</t>
  </si>
  <si>
    <t>Mayor demanda de tasaciones fundamentalmente de la Dirección Nacional de Vialidad, las empresas de seguros, la Agencia de Administración de Bienes del Estado, la Justicia Penal y la Policía Federal.</t>
  </si>
  <si>
    <t xml:space="preserve"> Se efectuó una Asistencia Técnica adicional a pedido de la Dirección Nacional de Proyectos y Obras Hídricas de la Subsecretaria de Recursos Hídricos en la Presa El Bolsón - Provincia de Catamarca.</t>
  </si>
  <si>
    <t>Se efectuaron Ensayos adicionales a los programados por trabajos de operación y mantenimiento solicitados por los Concesionarios.</t>
  </si>
  <si>
    <t>Fiscalización reprogramada entre trimestres dentro del ejercicio vigente.</t>
  </si>
  <si>
    <t>Ejercitaciones de PADE reprogramados por falta de cumplimiento de  los Concesionarios Hidroeléctrica Tucumán S.A.  y Rio Hondo S.A.</t>
  </si>
  <si>
    <t>Se adelantó la Auditoría programada para el 3º trimestre en el Complejo PUEBLO VIEJO.</t>
  </si>
  <si>
    <t>Reprogramados por cambio de Autoridades del ORSEP.</t>
  </si>
  <si>
    <t>Reprogramados por cambio de autoridades del ORSEP.</t>
  </si>
  <si>
    <t>El desvío evidenciado se debe a factores que resultaron imponderables al momento de realizar la programación.</t>
  </si>
  <si>
    <t>Con el inicio del Sistema MEPRE los mediadores deben cargar todas las mediaciones, oficiales como gratuitas, realizadas como las que no se realizaron por incomparecencias o con falta de notificación. En el acumulado del año la cantidad de mediaciones gratuitas favorables fue mayor al programado por una mayor demanda total de mediaciones gratuitas</t>
  </si>
  <si>
    <t>Hubo una merma en la cantidad de mediaciones solicitadas por los internos en los diferentes complejos penitenciarios en lo que va del 2016</t>
  </si>
  <si>
    <t xml:space="preserve">Desvío no significativo </t>
  </si>
  <si>
    <t xml:space="preserve">Desvío atado a la demanda externa del organismo </t>
  </si>
  <si>
    <t>Continua la ejecución de las multas paulatina de la multas. Por eso la diferencia entre la programación y la ejecución.</t>
  </si>
  <si>
    <t>La cantidad de casos evaluados creció en la primera mitad del año más de lo esperado sin tener un motivo puntual.</t>
  </si>
  <si>
    <t>El aumento se atribuye a la solicitud de la Dirección de Investigaciones para analizar todas las declaraciones juradas presentadas por varios funcionarios en el marco de investigaciones en curso, lo que aumentó la cantidad de DD.JJ. analizadas y a la designación de un analista más.</t>
  </si>
  <si>
    <t>El desvío del segundo trimestre se debe a que se capacitó mayor cantidad de personal, por la iniciativa de la SSLCN en abordar la temática con mayor impulso y al gran interés mostrado por las Fuerzas.</t>
  </si>
  <si>
    <t>no se ha podido lograr la ejecución programada en ambos trimestres, por problemas de asignación.</t>
  </si>
  <si>
    <t>El desvío positivo se debe a una mayor obtención de datos por distintos cruces con bases de datos de diversos organismos.</t>
  </si>
  <si>
    <t>El desvío negativo se debe al reacomodamiento tanto del personal como de las tareas a realizar en la dirección.</t>
  </si>
  <si>
    <t>El nivel de ejecución de las metas está asociado a requerimientos de clientes y al mercado. A su vez, existió en un error en la estimación en la cantidad a producir.</t>
  </si>
  <si>
    <t>El desvío negativo se explica por el hecho que se decidido priorizar la producción de otros productos sobre ellos.</t>
  </si>
  <si>
    <t>Inconvenientes asociados recursos</t>
  </si>
  <si>
    <t>El nivel de ejecución esta asociado al comportamiento de clientes y al mercado.</t>
  </si>
  <si>
    <t>La cantidad de hogares beneficiados que accedieron al beneficio fue menor a la cantidad de  hogares proyectados, existe una gran movilidad de beneficiarios a partir del cumplimiento de los requisitos para acceder a los mismos.</t>
  </si>
  <si>
    <t>El desvío acumulado de tres auditorias menos a las programadas se debe a una reprogramación debido a inconvenientes planteados por los Agentes, posponiéndose la misma para el último trimestre del año en curso.</t>
  </si>
  <si>
    <t>El desvío se produce en función de que desde la creación del ENACOM se ha iniciado un proceso de fusión entre las diferentes delegaciones provinciales del interior del país de la Ex Afsca con la Ex Aftic, tarea que demandó una revisión y  reorganización de las tareas propias de cada delegación.</t>
  </si>
  <si>
    <t>El nivel de ejecución de esta meta se establece en base  sobre la base de la demanda estimada.</t>
  </si>
  <si>
    <t>Información parcial, el organismo no informó el segundo trimestre.</t>
  </si>
  <si>
    <t xml:space="preserve">Desvío no significativo. </t>
  </si>
  <si>
    <t xml:space="preserve">No han sido resueltos los requerimientos por parte de las empresas para iniciar circuito administrativo de resolución del régimen. </t>
  </si>
  <si>
    <t>Obtención la información necesaria para la toma de posición (consultas al sector público y privado) en un tiempo menor al estipulado.</t>
  </si>
  <si>
    <t>Demora en la conformación del Comité de Asignación de Recursos y  en la presentación de documentación por parte de una pyme beneficiaria.</t>
  </si>
  <si>
    <t>Demoras en el circuito formal de firmas de los expedientes cuyo procedimiento culmina con la emisión de los decretos correspondientes.</t>
  </si>
  <si>
    <t>Se encuentran 97 expedientes a la espera del informe técnico del INTI y 23 expedientes a la espera del dictamen de Asuntos Jurídicos previo a la emisión del certificado de tipificación de importación temporaria. Asimismo el área se encuentra realizando un relevamiento general del stock de expedientes sin resolver, a fin de darles curso.</t>
  </si>
  <si>
    <t>Campañas adicionales generadas por temas urgentes.</t>
  </si>
  <si>
    <t xml:space="preserve">Definición de la estrategia a seguir y los sectores a abordar en correspondencia con todas las dependencias administrativas involucradas. </t>
  </si>
  <si>
    <t>Muy alta recepción por parte de los consumidores.</t>
  </si>
  <si>
    <t>Incremento en la demanda de información en relación al funcionamiento / dinámicas de distintos mercados.</t>
  </si>
  <si>
    <t>El número de inspecciones realizadas corresponde a los establecimientos que han sido verificados en sentido estricto. Se han realizado otras acciones en los mismos, pero no son contabilizadas en este reporte.</t>
  </si>
  <si>
    <t>Proceso de conciliaciones pendientes que se está regularizando.</t>
  </si>
  <si>
    <t>No hubo necesidad de utilizar este tipo de procedimiento, el cual está reservado para operaciones de concentración con gran impacto en el mercado involucrado.</t>
  </si>
  <si>
    <t xml:space="preserve">Cambios de prioridades realizados por la nueva gestión, la situación se normalizará en los trimestre futuros. </t>
  </si>
  <si>
    <t>La demanda de auditorías por parte de los vocales fue menor a la prevista, se espera que con el estudio de los expedientes que se están realizando, surjan nuevos pedidos en el semestre venidero.</t>
  </si>
  <si>
    <t>Demoras en el inicio de la ejecución del programa.</t>
  </si>
  <si>
    <t>Menor demanda de las empresas obligadas a obtener las Licencias de Configuración de Modelos</t>
  </si>
  <si>
    <t>Implementación de las Licencias Automáticas y No Automáticas que participaron en el incremento de agilidad del sistema</t>
  </si>
  <si>
    <t>Ingreso de información aportada por las empresas beneficiarias del Régimen, que se encontraba pendiente y se suma a la previsión efectuada.</t>
  </si>
  <si>
    <t>Caída en las ventas en el mercado local de bienes de capital, situación que produjo una menor presentación de las beneficiarias del Régimen en el primer trimestre y a demoras en los circuitos administrativo/jurídicos en el trimestre actual.</t>
  </si>
  <si>
    <t>Mayor cantidad de presentaciones realizadas por las empresas beneficiarias del Régimen de Importación de Bienes de Capital Usados e incremento de la cantidad de presentaciones al Régimen normado por la Resolución ME N° 256/00 referida a políticas de incentivo a inversiones industriales.</t>
  </si>
  <si>
    <t>Mayor cantidad de empresas que se inscribieron en el Registro por tener nuevas actividades o productos listados en los Anexos I, II y III de la Convención Internacional sobre Armas Químicas a la que el país se encuentra adherido.</t>
  </si>
  <si>
    <t>Quedaron pendientes inscripciones al registro por demoras de orden administrativo debidas al cambio de autoridades y a demoras en la implementación de los nuevos sistemas informáticos.</t>
  </si>
  <si>
    <t>Menor demanda atribuida a la disminución del nivel de actividad del sector respecto de lo previsto oportunamente.</t>
  </si>
  <si>
    <t>Cambio de procedimientos administrativos en la estructura del área responsable de la ejecución del programa.</t>
  </si>
  <si>
    <t>Se encuentran emitidos Certificado de Verificación (CDV) pendientes de retiro por parte de la empresas requirentes.</t>
  </si>
  <si>
    <t>Mayor demanda por parte de las empresas atento al interés despertado por la promoción realizada desde el área responsable de la incorporación de diseño en los productos industriales.</t>
  </si>
  <si>
    <t>Se asistió a los parques industriales de San Nicolás, Nogoyá y Gualeguaychú.</t>
  </si>
  <si>
    <t>Demoras en el circuito administrativo de los trámites, muchos de los que se encuentran a la espera de resolución en el área jurídica.</t>
  </si>
  <si>
    <t>Demoras en la implementación del régimen atribuible a la realización de un diagnóstico del sector (que finalizó en el 2° trimestre).</t>
  </si>
  <si>
    <t>Gran interés de las empresas del sector.</t>
  </si>
  <si>
    <t>Aumento en la demanda de solicitudes de desembolsos</t>
  </si>
  <si>
    <t>Algunos de los Grupos Asociativos y Cooperativas que estaban en condiciones de comenzar han adoptado una actitud de cautela ante el cambio en las condiciones macroeconómicas al tiempo que presentan dificultades para afrontar las inversiones involucradas en los proyectos de inversión y reunir los fondos para la contraparte monetaria.</t>
  </si>
  <si>
    <t>Se registró un menor ingreso de proyectos nuevos, lo cual puede deberse a una actitud cautelosa por parte de los potenciales beneficiarios del programa ante las modificaciones a nivel macroeconómico. Asimismo, los cambios de autoridades en los distintos niveles de gobierno hace que sea necesaria una etapa en la cual reforzar las actividades de difusión para lograr recuperar el flujo de proyectos. Finalmente, existen algunos casos de Grupos y Cooperativas que tienen sus proyectos en formulación y que se demoraron la presentación de la documentación.</t>
  </si>
  <si>
    <t>Demora en la reglamentación de la nueva edición del programa por diferencias de criterio y reversiones entre el programa y el sector jurídicos del Ministerio. Con la definición del reglamento se firmará el convenio con INTI. Pese a esto se están llevando a cabo trabajos en diferentes provincias en 14 empresas que ya han solicitado el pedido y muchas otras a la espera de que se lance formalmente el programa.</t>
  </si>
  <si>
    <t>Se toma como empresa asistida las actividades pre aprobadas al en el pre lanzamiento de la convocatoria 2016.</t>
  </si>
  <si>
    <t xml:space="preserve">No se contó hasta fin de Junio con el vehículo administrativo para ejecutar el presupuesto y esto demoró la publicación de las bases y condiciones del programa. </t>
  </si>
  <si>
    <t>Posterior a la programación de las metas físicas, se reedito el programa cambiando el objeto. Ejecución acorde a cronograma y reformulación realizada.</t>
  </si>
  <si>
    <t>Resolución con actualización de montos y mejoras en la selección de emprendedores demorada</t>
  </si>
  <si>
    <t>Retraso en la apertura de la convocatoria.</t>
  </si>
  <si>
    <t>Retraso en la apertura de la convocatoria</t>
  </si>
  <si>
    <t>Demora por parte de las MiPyMEs en el envío de la documentación necesaria para su aprobación.</t>
  </si>
  <si>
    <t>Se han estimado tener líneas de créditos vigentes, que se están poniendo operativas en la actualidad.</t>
  </si>
  <si>
    <t xml:space="preserve">Distintos organismos han manifestado de manera temprana, la intención de proponer proyectos de cooperación internacional. Por otro lado los organismos encargados de trabajar con proyectos de inversión pública rápidamente han presentado los mismos a través del Banco de Proyectos de Inversión. </t>
  </si>
  <si>
    <t>Se realizaron las fichas provinciales de las Provincias de Salta y Misiones.</t>
  </si>
  <si>
    <t>Los informes proyectados en las metas se incrementaron. Asimismo, es necesario destacar el aumento en la frecuencia de presentación de los trabajos.</t>
  </si>
  <si>
    <t>Se redefinieron los objetivos y el alcance de la actividad.</t>
  </si>
  <si>
    <t>Se estuvieron redefiniendo los objetivos y el alcance de la actividad</t>
  </si>
  <si>
    <t>Por una cuestión de políticas institucionales se decidió darle prioridad a otras mediciones.</t>
  </si>
  <si>
    <t>Corresponden a subastas que se adjudicaron en el ejercicio 2015 y por una cuestión de plazos y de transición de la gestión se terminó ejecutando en el 2016.</t>
  </si>
  <si>
    <t>Disminución en las solicitudes de Análisis y Ensayos que brindan nuestros Centros de Investigación.</t>
  </si>
  <si>
    <t>Menor demanda de las órdenes de trabajo de interlaboratorios y certificaciones.</t>
  </si>
  <si>
    <t>Mayor demanda de las órdenes de trabajo de Servicios de Desarrollo.</t>
  </si>
  <si>
    <t>Asistencia a nuevas empresas.</t>
  </si>
  <si>
    <t>Disminución de las solicitudes presentadas y a la puesta en marcha del nuevo sistema de patentes desde abril.</t>
  </si>
  <si>
    <t>Dictado de la Resolución INPI P-187/2014, que provocó anticipar la situación de abandono entre diciembre de 2014 y enero de 2015, dado que debían manifestarse, los titulares de la patentes, si la prioridad invocada fue concedida o no en el país de origen.</t>
  </si>
  <si>
    <t>Obedece a una mayor productividad por contar con la asistencia de casi la totalidad de la dotación de los analistas</t>
  </si>
  <si>
    <t>Se asignó un nuevo agente para dictaminar "abandonos" para reducir el stock de expedientes que ameritan tal resolución.</t>
  </si>
  <si>
    <t>Obedece a una disminución en la cantidad de solicitudes presentadas en el segundo trimestre.</t>
  </si>
  <si>
    <t>Obedece a que el público usuario comenzó a concientizarse de realizar los pagos on line, por consiguiente disminuyó el dictado de resoluciones de abandonos.</t>
  </si>
  <si>
    <t>Incremento en la cantidad de contratos presentados.</t>
  </si>
  <si>
    <t>no existieron contestaciones de vista pendientes para la resolución de contratos.</t>
  </si>
  <si>
    <t xml:space="preserve">La situación crítica del sector ha desalentado a muchos productores a participar de las actividades propuestas por el Programa. </t>
  </si>
  <si>
    <t xml:space="preserve">Durante el 1er trimestre se aprobaron planes no previstos. </t>
  </si>
  <si>
    <t>Retrasos propios de los circuitos administrativos provinciales para hacer efectivo el desembolso a cada organización.</t>
  </si>
  <si>
    <t>Retrasos propios de los circuitos administrativos provinciales para hacer efectivo el desembolso a cada organización, lo que retrasa las actividades previstas en el marco de los proyectos integrales.</t>
  </si>
  <si>
    <t>Aceleración de la ejecución registrada en el período.</t>
  </si>
  <si>
    <t>Atrasos registrados en los proyectos que se ejecutan en el marco de la cartera PROSAP. En líneas generales se observan demoras en la presentación de certificados de obra, cambios en los diseños constructivos de las obras y problemas presupuestarios según corresponda a cada proyecto.</t>
  </si>
  <si>
    <t>Atrasos registrados en los proyectos que se ejecutan en el marco de la cartera PROSAP. En líneas generales se observan demoras en la presentación de certificados de obra.</t>
  </si>
  <si>
    <t>Aceleración de la ejecución de las obras.</t>
  </si>
  <si>
    <t>Durante este periodo han finalizado convenios, los cuales se están renegociando. Es dable significar que este Organismo continua con su política de integrar a diversos sectores agropecuarios y agroindustriales</t>
  </si>
  <si>
    <t>Se ha superado la meta prevista por la confección de artículos técnicos que han tenido referencia externa por su interés científico.</t>
  </si>
  <si>
    <t>No se alcanzó la meta prevista porque los técnicos están dedicados fundamentalmente a la ejecución de diversos programas sustantivos, situación que no les permite elaborar informes técnicos de los proyectos.</t>
  </si>
  <si>
    <t>No se ha logrado la meta prevista por falta de demanda del sector.</t>
  </si>
  <si>
    <t>Factores de índole climático han impedido lograr la asistencia técnica prevista.</t>
  </si>
  <si>
    <t>Se ha logrado superar la meta prevista por la publicación de boletines, folletos, libros y artículos técnicos.</t>
  </si>
  <si>
    <t>No se ha logrado superar la meta prevista de publicaciones institucionales. Destacando que el organismo interactúa con la comunidad a través de programas de televisión y videos.</t>
  </si>
  <si>
    <t>Se ha logrado inscribir nuevos cultivares, producto de los proyectos de investigación que lleva a cabo el Instituto.</t>
  </si>
  <si>
    <t>Se ha superado por la demanda del sector y la presencia de nuevos grupos de productores para mejorar su nivel de ingresos.</t>
  </si>
  <si>
    <t>Los Documentos Técnicos no fueron concretados de acuerdo a lo planeado. Ello obedeció a que, con frecuencia, dichos Informes contienen información sensible de la flota comercial por lo cual la Dirección de Área correspondiente decidió integrar dicha información en un único Informe Oficial global anual a ser presentado ante el Consejo Federal Pesquero.</t>
  </si>
  <si>
    <t>El desvío positivo de 6,8%, obedece a la intensificación de la fiscalización, debido a que por factores climáticos la cosecha se presentó atípica, lo que ocasiona un menor tenor azucarino, menor grado alcohólico y menos kilos de uvas ingresadas a los establecimiento elaboradores de vino, presuponiendo posibles maniobras ilícitas.</t>
  </si>
  <si>
    <t>El desvío positivo del 16,4% se debe a la realización de operativos específicos dirigidos a detectar la comercialización de productos aparentemente fuera del círculo legal y  intensificando el control de alcoholes de uso medicinal en función de cambios en los procedimientos y políticas de fiscalización, establecido por la nueva gestión.</t>
  </si>
  <si>
    <t>Demora por parte de las empresas en la certificación de semilla de maíz y demás híbridos de verano.</t>
  </si>
  <si>
    <t>Reprogramación de recursos, por disminución de lotes de certificación internacional, durante el I trimestre.</t>
  </si>
  <si>
    <t>Menor presentación de solicitudes de inscripción de variedades en el Registro Nacional de la Propiedad de Cultivares, y trámites finalizados en el mes de junio cuyos títulos se otorgarán durante el tercer trimestre.</t>
  </si>
  <si>
    <t>Menor realización de ensayos de Marcadores Moleculares por falta de insumos.</t>
  </si>
  <si>
    <t>Se ejecutó una unidad más de lo previsto durante el I trimestre, por necesidades operativas.</t>
  </si>
  <si>
    <t>Se presentaron mayor cantidad de solicitudes de inscripción de Variedades en el Registro Nacional de Cultivares.</t>
  </si>
  <si>
    <t xml:space="preserve">La producción de biológicos y reactivos depende de la demanda interna y externa de los mismos. En primer semestre se registró un alza en la demanda de estos productos </t>
  </si>
  <si>
    <t>La cantidad de análisis depende de la demanda interna de lo Programas Sanitarios del Senasa, de la demanda externa de los particulares que presentar muestras a diagnóstico y de la capacidad de los laboratorios de responder a esa demanda. Durante el primer semestre se registró un atraso en algunas de las áreas técnicas.</t>
  </si>
  <si>
    <t>Los muestreos Enfermedad De New Castle y  Salmonella y los muestreos de porcinos para Enfermedad de Aujeszky, Síndrome respiratorio reproductivo porcino (PRRS), Corona, Gastroenteritis transmisible porcina (TGE), y Peste porcina Clásica  (PPA,) se atrasaron  por problemas operativos y comenzaran en  el mes de julio. El Programa de Garrapatas la información es parcial por parte de los Veterinarios locales.</t>
  </si>
  <si>
    <t xml:space="preserve">
El número de establecimientos corresponde a las muestras ingresadas al laboratorio, pudiendo variar con la cantidad tomada a campo. </t>
  </si>
  <si>
    <t>La diferencia corresponde a una baja temporal en la cantidad de movimientos de animales.</t>
  </si>
  <si>
    <t>El desvío se relaciono con el período estival y
Se debe al ingreso de conductores al sistema.</t>
  </si>
  <si>
    <t>El incremento se debe a la incorporacion de nuevos inspectores.</t>
  </si>
  <si>
    <t>Se agregaron nuevos puntos de control en las terminales en el AMBA.</t>
  </si>
  <si>
    <t>Se agregaron Inspecciones no Programadas.</t>
  </si>
  <si>
    <t>Se agrego la modalidad de "Inspecciones en viaje" y mas inspecciones por nuevo material rodante.</t>
  </si>
  <si>
    <t>Se intensificaron las inspecciones teniendo en cuenta el Decreto 1661/15</t>
  </si>
  <si>
    <t>Problemas climáticos.. Se debe a que se destinó personal para el operativo de verano realizado desde el 01/01/2016 al 17/02/2016</t>
  </si>
  <si>
    <t>Decisión de incrementar la presión de fiscalización sobre esta modalidad de transporte.</t>
  </si>
  <si>
    <t>Asignación eficiente de los recursos.</t>
  </si>
  <si>
    <t>Se debe a la intensificación de controles integrales de unidades  para las modalidades de transporte.</t>
  </si>
  <si>
    <t>El desvío se relaciono con el período estival.</t>
  </si>
  <si>
    <t>Se realizaron inspecciones no programadas.</t>
  </si>
  <si>
    <t>Se procedió de dar de baja la meta por cuanto las tareas que componían la misma se han incorporado al volumen de trabajo habitual y no es cuantificable.</t>
  </si>
  <si>
    <t>Se debe a la mayor demanda de los Concesionarios para cubrir el aumento de servicios.</t>
  </si>
  <si>
    <t>Mayor cantidad de usuarios de las actividades de la BCN</t>
  </si>
  <si>
    <t>Menor actividad en delegación Viedma por refacciones.</t>
  </si>
  <si>
    <t xml:space="preserve"> Se han recibido menor cantidad de solicitudes de evaluaciones por parte de la CONEAU.</t>
  </si>
  <si>
    <t>Mayor demanda y del posicionamiento del museo como alternativa turística y cultural.</t>
  </si>
  <si>
    <t>Escasa afluencia de alumnos durante el verano y con los feriados establecidos y una menor demanda ocurrida en el segundo trimestre.</t>
  </si>
  <si>
    <t>Se registró una menor demanda por parte de los grupos de investigación.</t>
  </si>
  <si>
    <t>La superación de la meta proyectada se relaciona con la normalización del acceso a los recursos, luego del pago adeudado a los proveedores.</t>
  </si>
  <si>
    <t>Otorgamiento de menor cantidad de subsidios de mayor cuantía por decisiones políticas.</t>
  </si>
  <si>
    <t>Dado los desvíos identificados de las metas físicas, se solicito la readecuación de los Programas de Financiamiento que se ejecutan a través del Consejo Federal de Ciencia y Tecnología.</t>
  </si>
  <si>
    <t>Relevamiento de Necesidades Tecnológicas en Provincias</t>
  </si>
  <si>
    <t>Los informes: "Coyuntura Semanal", "Coyuntura de Países", "Monitor Internacional", "Cambiario y Monetario" y  "Comercio Internacional", dejaron de publicarse en Internet y pasaron a ser de distribución interna, los mismos se elaboraron en formato papel y electrónico, y se enviaron por correo electrónico a las autoridades del Ministerio. Por lo que ya se realizó una reprogramación de metas para el tercer trimestre, con lo que quedará la publicación de un solo informe por trimestre.</t>
  </si>
  <si>
    <t>El informe Económico Trimestral analiza la evolución de la economía argentina mediante la utilización de los datos de Cuentas Nacionales, indicadores de actividad económica, precios y mercado de trabajo del Instituto Nacional de Estadísticas y Censos (INDEC).Debido a que actualmente no se cuenta con dichos datos, el informe no se pudo realizar. A partir del tercer trimestre ya se reprogramó la meta ya que se prevé obtener los datos a partir del cuarto trimestre y de esa forma publicarlo durante dicho periodo.</t>
  </si>
  <si>
    <t>Estadísticas Armonizadas en el Ámbito del Mercosur</t>
  </si>
  <si>
    <t>Demora en la publicación de los Indicadores armonizados debido a la emergencia estadística establecida para el Instituto Nacional de Estadísticas y Censos (INDEC), mediante el Decreto 55/2016 publicado el 08 de enero de 2016.</t>
  </si>
  <si>
    <t>La información se obtiene de la Base de datos de fideicomisos financieros en la cual los datos son ingresados externamente por los Fiduciarios. El desvío se fundamenta por la variación de fideicomisos autorizados y los liquidados en igual periodo</t>
  </si>
  <si>
    <t>La cantidad de fideicomisos financieros autorizados obedece a la situación particular del mercado.</t>
  </si>
  <si>
    <t>Cuestiones de Mercado</t>
  </si>
  <si>
    <t>Las publicaciones obedecen a la difusión de estadísticas referidas al mercado asegurador.
El desvío obedece a diversos factores como ser: adelanto en la difusión de una Comunicación perteneciente a un período posterior; emisión de Comunicaciones que no se hallaban programadas; rectificación de información ya difundida.
Debe tenerse en cuenta que en las previsiones se incluyen eventuales rectificaciones y/o ampliaciones en la difusión cuya ejecución puede ser variable.</t>
  </si>
  <si>
    <t>La modificación del manual de procedimientos planteó un nuevo objetivo de auditar al menos una vez en el término de 3 años a todas las aseguradoras, dando un promedio trimestral de 15 entidades a verificar en lo que respecta a inspecciones patrimoniales de rutina. Las verificaciones y denuncias tienen su origen en solicitudes específicas de verificación efectuadas por otras Dependencias del Organismo.
Asimismo, y por instrucción superior, se dio comienzo a un nuevo tipo de verificaciones, relativas a inspeccionar la razonabilidad de la información que las entidades ingresan a las distintas bases de datos del Organismo.
Asimismo, se informa que en razón de la asunción de las nuevas autoridades en el mes de diciembre, la cantidad de tareas realizadas y la fecha de inicio de las mismas, difirieron de las presupuestadas oportunamente.</t>
  </si>
  <si>
    <t>Variaciones no previstas y no controlables a priori. Asimismo, se informa que en razón de la asunción de las nuevas autoridades en el mes de diciembre, la cantidad de tareas realizadas y la fecha de inicio de las mismas, difirieron de las presupuestadas oportunamente.</t>
  </si>
  <si>
    <t>Eventualidades procesales y  dependencia de los plazos del sistema judicial.</t>
  </si>
  <si>
    <t>Los controles se reprogramaron para los próximos trimestres</t>
  </si>
  <si>
    <t>El desvío obedece a la disminución de la demanda por parte de los organismos vinculados con la ejecución del programa Ingreso Social con Trabajo.</t>
  </si>
  <si>
    <t>La meta se encuentra vinculada con la demanda y con el cumplimiento por parte de las entidades de los requisitos para el otorgamiento de las respectivas matrículas.</t>
  </si>
  <si>
    <t>Mayor demanda, cumplimiento de los requisitos por parte de las entidades y cumplimiento de objetivos vinculados con la promoción del cooperativismo y mutualismo.</t>
  </si>
  <si>
    <t>Transferencia de cooperativistas, a la Unidad Ejecutora del Programa Argentina Trabaja, Ingreso Social con Trabajo-Capacitación con Obra dependiente del Ministerio de Desarrollo Social.</t>
  </si>
  <si>
    <t>El programa opera a demanda y se han recibido una mayor cantidad de solicitudes de las diferentes ayudas.</t>
  </si>
  <si>
    <t>Desde el programa se continua realizando acciones de proyección de funciones y procesos relativos al requerimiento de la normativa vigente. 
La información corresponde a la Coordinación de Subsidios Institucionales y Entregas, así como también, la Coordinación de Asistencia Técnica Directa.</t>
  </si>
  <si>
    <t>Desde el programa se continua realizando acciones de proyección de funciones y procesos relativos al requerimiento de la normativa vigente.</t>
  </si>
  <si>
    <t>Debido a las contingencias climáticas de común conocimiento, la Dirección Nacional de Asistencia Crítica priorizó la emergencia social y por ello se vio reducida la cantidad de lo programado para este período.</t>
  </si>
  <si>
    <t>Si bien las metas físicas establecidas para el segundo trimestre son de 20 obras finalizadas, en este trimestre se superó lo proyectado. Asimismo, se contemplaron en la ejecución dos proyectos pendientes del ejercicio anterior.</t>
  </si>
  <si>
    <t>La causa del desvío se debe a motivos de organización interna del programa, que requirió de un proceso de creación, replanificación, preparación de los equipos, readecuación de la estructura de RRHH, incorporación de nuevo personal y definición de nuevas líneas de trabajo y sus metas correspondientes para su alineamiento a los ejes de trabajo definidos. Asimismo, la plataforma web Formate en Red del Ministerio de Desarrollo Social de la Nación, está en un proceso de relanzamiento para la incorporación de cursos de capacitación en oficios, gestión de microemprendimientos y economía social, la cual será la principal fuente de personas capacitadas a nivel nacional dentro de las metas establecidas.</t>
  </si>
  <si>
    <t>El Instituto Nacional de Tecnología Agropecuaria (INTA) se encuentra trabajando actualmente con los técnicos y promotores del Programa ProHuerta para la implementación de una plataforma de tipo work flow diseñada por el propio Instituto con el objetivo de disponer de información actualizada acerca de las acciones realizadas. Dicha plataforma permite que cada agente del Programa ingrese de manera online la información acerca de las actividades que realizó. Se espera completar la carga inicial de los datos junto con el cierre de la temporada Otoño-Invierno 2016, de manera que a partir del próximo trimestre se dispondría de información completa acerca de la ejecución de las metas, actualizándose la información en las temporadas subsiguientes. Por los motivos detallados no se consignan datos acerca de la ejecución física del trimestre.</t>
  </si>
  <si>
    <t xml:space="preserve">Actualización de la medición. La meta refiere a los inscriptos en el Registro Nacional de Desarrollo Local y la Economía Social que no forman parte de los programas del Ministerio de Desarrollo Social de la Nación. Se les reconoció a todos ellos y a su grupo de adherentes el 50% del aporte. </t>
  </si>
  <si>
    <t>Incentivo Mensual Liquidado.</t>
  </si>
  <si>
    <t>El desvío registrado se debe a un trabajo de relevamiento y reorganización general del universo de Entes Ejecutores.  9 entes ejecutores dejaron su función en abril, algunos por propia decisión, otros por decisión de la Unidad Ejecutora.</t>
  </si>
  <si>
    <t>Reorganización interna general y análisis para priorizar acciones, junto con una nueva oferta de capacitaciones.</t>
  </si>
  <si>
    <t>Promoción de la Responsabilidad Social</t>
  </si>
  <si>
    <t>Se prevé una mayor ejecución de eventos una vez lanzado el Consejo Nacional de Responsabilidad Social para el Desarrollo Sostenible. Se espera alcanzar la producción prevista en los próximos trimestres.</t>
  </si>
  <si>
    <t>Organización Registrada</t>
  </si>
  <si>
    <t>Se concentraron los emprendimientos fortalecidos a través de articulaciones con PROHUERTA, CAFYDMA y Fundación UOCRA.</t>
  </si>
  <si>
    <t>Convenio de Cooperación Firmado</t>
  </si>
  <si>
    <t>Existen convenios abarcativos de varios lineamientos que se encuentran en el circuito administrativo para su aprobación y posterior firma.</t>
  </si>
  <si>
    <t>Al primer semestre el programa se encuentra en la elaboración y búsqueda de nuevos proyectos para asistir a las organizaciones</t>
  </si>
  <si>
    <t>El desvío surge de factores imponderables al momento de realizar la programación</t>
  </si>
  <si>
    <t>Demoras de índole administrativa, se ejecutarán en los siguientes trimestres</t>
  </si>
  <si>
    <t>No hubo demanda bajo los criterios de altos niveles de dependencia que requieran atención institucional en la residencia</t>
  </si>
  <si>
    <t>Variación en la demanda</t>
  </si>
  <si>
    <t>El programa decidió poner un especial énfasis en la realización de talleres superando de esta manera la programación semestral</t>
  </si>
  <si>
    <t>Se ejecutaron los proyectos que se encontraban demorados administrativamente</t>
  </si>
  <si>
    <t>El desvío negativo se debe a que se encuentran pendientes de finalización, en el segundo trimestre 4 operativos que no se pudieron concluir dado que por razones administrativa (se demoró la aprobación del presupuesto destinado para ello), se iniciaron más tarde de lo previsto originalmente. Asimismo, se elaboró una nueva metodología para la ejecución de los operativos en conjunto con distintas áreas de la Dirección, debiendo coordinar plazos y recursos.</t>
  </si>
  <si>
    <t>El desvío negativo se debe a que no se han podido concluir los informes correspondientes a los operativos de calidad ejecutados, dado que por razones administrativas (se demoró la aprobación del presupuesto para la ejecución de los mismos) se iniciaron más tarde de los previsto originalmente.</t>
  </si>
  <si>
    <t>El desvío negativo se debe a que en el segundo trimestre no se han podido concluir los informes correspondientes a los operativos de calidad ejecutados, dado que por razones administrativas (el presupuesto destinado a financiar los operativos fue aprobado con posterioridad a lo previsto oportunamente) se iniciaron más tarde.</t>
  </si>
  <si>
    <t>El desvío acumulado se debe a que en el primer trimestre existieron demoras administrativas en virtud del dictado del Decreto N° 267/154, lo que impactó, entre otras cosas, en la sustitución de los modelos de certificados, los cuales fueron aprobados por Resolución ENACOM N° 1446 de fecha 18/4/16. Asimismo, a efectos de considerar los desvíos registrados, debe tenerse en cuenta que el número de certificados emitidos varía de acuerdo con la cantidad de solicitudes presentadas por los administrados en cada trimestre, ésta última circunstancia se ve afectada también por el número de empresas cuya renovación opera en cada trimestre y además existen variaciones trimestrales o anuales en la flota de vehículos declarada por cada operador, por lo cual el aumento o disminución de ésta última, incidirá en el número de peticiones que presente cada empresa.</t>
  </si>
  <si>
    <t>La ejecución es a requerimiento de los usuarios.</t>
  </si>
  <si>
    <t>Reprogramación de inspecciones.</t>
  </si>
  <si>
    <t>Reprogramación de cursos.</t>
  </si>
  <si>
    <t>Falta de cuota presupuestaria.</t>
  </si>
  <si>
    <t>Se recibieron menor cantidad de visitantes que los previstos.</t>
  </si>
  <si>
    <t>Demoras en la presentación de las inscripciones por parte de los atletas</t>
  </si>
  <si>
    <t>Por razones Institucionales, el programa no informa el resultado de la gestiondurante el segundo trimestre. Completará la información al cierre del ejercicio.</t>
  </si>
  <si>
    <t>Mayor demanda de hospedaje por parte de los deportistas en virtud de la preparación para los Juegos Olímpicos.</t>
  </si>
  <si>
    <t>Atraso de los Clubes en las entregas de la documentación.</t>
  </si>
  <si>
    <t>Por razones Institucionales, el programa  informó de manera parcial el resultado de la gestión durante el segundo trimestre. Completará la información al cierre del ejercicio.</t>
  </si>
  <si>
    <r>
      <rPr>
        <sz val="11"/>
        <color theme="0"/>
        <rFont val="SansSerif"/>
      </rPr>
      <t>´</t>
    </r>
    <r>
      <rPr>
        <sz val="11"/>
        <color indexed="8"/>
        <rFont val="SansSerif"/>
      </rPr>
      <t>(5)</t>
    </r>
  </si>
  <si>
    <t>Nueva definición del alcance de la medición por parte del programa, ampliando su cobertura.</t>
  </si>
  <si>
    <t>La cantidad de inscriptos en el curso superó las espectativas iniciales.</t>
  </si>
  <si>
    <t>Designación tardía de Autoridades del Área.</t>
  </si>
  <si>
    <t>Designación tardía de Autoridades del Area.</t>
  </si>
  <si>
    <t>Generación de tarjetas ticket nación antes de lo previsto,  permitió adelantar la ejecución prevista para trimestres próximos.</t>
  </si>
  <si>
    <t>Reprogramación del calendario de actividades</t>
  </si>
  <si>
    <t>Las jornadas son a demanda y superaron lo planificado para este trimestre.</t>
  </si>
  <si>
    <t>Demora en el circuito administrativo.</t>
  </si>
  <si>
    <t>Demoras en los circuitos administrativos de las solicitudes recepcionadas.</t>
  </si>
  <si>
    <t>Agilización del proceso compra.</t>
  </si>
  <si>
    <t>Modificación en el proceso administrativo  que generó una demora en la ejecución de esta meta.</t>
  </si>
  <si>
    <t>Menor prestación bajo las modalidades in situ y remotas (accesos a bases de datos Institucionales y visitas a página web de la Biblioteca debido presumiblemente a mayor participación de otras bibliotecas de la Ciudad y Gran Buenos Aires (introducción de catálogos digitales, servicios presenciales, ETC).</t>
  </si>
  <si>
    <t>Imposibilidad de llevar a cabo la impresión de una postal dedicada al escritor Jorge Luis Borges.
Atraso no corregible.</t>
  </si>
  <si>
    <t>Incremento en la demanda y participación en capacitación en temáticas bibliográficas por parate de bibliotecarios.
La Mejora es Temporal.</t>
  </si>
  <si>
    <t>Incremento con relación a lo previsto, de descargas del software Aguapey desde la plataforma e-learning de la Institución.
La mejora se mantendrá.</t>
  </si>
  <si>
    <t xml:space="preserve">Se dispuso la transferencia a través de Fondos Provinciales, donde no se nomina el monto por obra, sino que se autorizan las obras que se incluyen financiar con el fondo y se repone el mismo en función a la ejecución. </t>
  </si>
  <si>
    <t>Se dispuso la transferencia a través de Fondos Provinciales, donde no se nomina el monto por obra, sino que se autorizan las obras que se incluyen financiar con el fondo y se repone el mismo en función a la ejecución.  Asismismo se incrementó el valor promedio de aula equipada</t>
  </si>
  <si>
    <t>Demora en los aptos técnicos por redeterminación de precios.</t>
  </si>
  <si>
    <t>Tramiento de trámites de emergencias.</t>
  </si>
  <si>
    <t xml:space="preserve">Se capacitó más personal del planificado, por mayor demanda de las instituciones
</t>
  </si>
  <si>
    <t xml:space="preserve">Se adecuó a las demandas provinciales </t>
  </si>
  <si>
    <t>Por razones operativas la ejecución se trasladará al Tercer Trimestre.</t>
  </si>
  <si>
    <t>Por razones operativas la ejecución se traslada al Tercer Trimestre.</t>
  </si>
  <si>
    <t>La nueva gestión realizó un cambio de prioridades y desestimó continuar con la línea</t>
  </si>
  <si>
    <t>Modificaciones en  la programación por necesidades escenotécnicas y de agenda</t>
  </si>
  <si>
    <t>Demoras en la logística de producción del Plan Federal</t>
  </si>
  <si>
    <t>Reducción de las presentaciones en las escuelas por inconvenientes en la agenda</t>
  </si>
  <si>
    <t>Optimización del programa, logrando presentar en el trimestre las funciones programadas para el primero y segundo.</t>
  </si>
  <si>
    <t>Cambios en la programación por motivos de agenda</t>
  </si>
  <si>
    <t>Factores no predecibles al momento de la estimación , como trabajos de infraestructura en la sala de lectura, o la capacitación de usuarios en el uso del Catálogo en línea de la Biblioteca facilitó a los lectores  la selección de las fuentes o ejemplares en forma más precisa y pertinente, evitando pedidos de mayor cantidad de ejemplares físicos.</t>
  </si>
  <si>
    <t xml:space="preserve">La maximización  de la implementación del Sistema Integrado de Gestión Bibliotecaria permitió el eficaz y ágil registro de los usuarios y el acceso a las salas y los materiales.
Asimismo extensión horaria de las salas de atención al público, amplió la cantidad de consultas. </t>
  </si>
  <si>
    <t>Todas las publicaciones de ediciones de la Biblioteca Nacional se encuentran en proceso para eventuales reediciones, por lo cual sólo se imprimen los catálogos impresos para las muestras.</t>
  </si>
  <si>
    <t>Depende de la cantidad de alumnos que se presentan y que aprueban, lo cual es una variable exógena no controlable.</t>
  </si>
  <si>
    <t>Depende de la cantidad de participantes que asisten, lo cual es una variable exógena no controlable, pese a la incorporación de muestras y eventos culturales de "El Museo del Libro y de la Lengua".</t>
  </si>
  <si>
    <t>Los talleres se pospusieron hasta el tercer trimestre, esto se debe a que fueron revisados y modificados en cuanto a su periodicidad, horarios docentes a cargo y programación.</t>
  </si>
  <si>
    <t xml:space="preserve">Se llevaron a cabo entrevistas a personalidades varias (escritores, filósofos y periodistas) para la muestra "Borges. El mismo, el otro."; asimismo, se realizaron videos promocionales e institucionales no previstos originalmente. </t>
  </si>
  <si>
    <t>Se debe al éxito que tuvieron los contenidos cargados en la Biblioteca Digital Trapalanda, cuyos temas atrajeron la atención del público. Cabe mencionar, que hubo cambio de Dirección y de Director del área cultural, y esto puede influir en los desvíos.</t>
  </si>
  <si>
    <t xml:space="preserve"> Al mismo tiempo, el estado de conservación de los documentos a restaurar influye en el tiempo de trabajo que se le dedica a los mismo. Por lo tanto a mayor tiempo de trabajo con cada folio, menor cantidad de documentos intervenidos a lo largo del trimestre. Esto dificulta la precisión en la estimación.
Asimismo En las distintas áreas se realizan tareas de conservación y restauración, y el personal se vio afectado por una merma en la cantidad, debido a fallecimientos, licencias por tratamiento prolongado, y fundamentalmente por desvinculaciones; además, las reincorporaciones de personal desvinculado que se dieron fueron de forma paulatina.
</t>
  </si>
  <si>
    <t xml:space="preserve">Desvinculaciones y una paulatina reincorporación de parte del personal desvinculado. Demoras en la firma de convenios de adquisición de nuevos fondos.
</t>
  </si>
  <si>
    <t>Aumento de cantidad y de carga horaria y a la no toma de vacaciones del personal afectado; por otro lado, en el Departamento de materiales musicales y multimediales, se incrementaron las horas de digitalización, los recursos humanos y el equipamiento, tanto para la digitalización de partituras como para grabaciones sonoras en diversos soportes. Producto también de la demanda por parte de los usuarios nacionales y extranjeros.</t>
  </si>
  <si>
    <t>En el primer trimestre no se entrego ningún material microfilmado en duplicado a los diversos sectores de consulta de usuarios de esta Biblioteca, simplemente fue un cambio en la logística del trabajo que demoró el cumplimiento de la meta unas semanas.</t>
  </si>
  <si>
    <t>La cuota asignada se priorizó para la atención de salas teatrales.</t>
  </si>
  <si>
    <t>Falta de cuota presupuestaria durante el primer trimestre, demorando el logro de metas planificado.</t>
  </si>
  <si>
    <t>Regularización por mayor ejecución de grupos de teatro independientes durante el primer trimestre.</t>
  </si>
  <si>
    <t>Cambio decisión de autoridades</t>
  </si>
  <si>
    <t>Reprogramación de fechas para 3 y 4 trimestre por cancelación de giras ante inconvenientes de fuerza mayor en provincias.</t>
  </si>
  <si>
    <t>Restructuración y reprogramación de actividades para el 3 y 4 trimestre.</t>
  </si>
  <si>
    <t>La meta no se ajusta a los nuevos lineamientos del Programa.</t>
  </si>
  <si>
    <t>A raiz del cambio de gestion y la posterior implementacion de nuevas estructuras organico funcionales aprobadas por Dec. N 35/16 y la DA N 213/16 se produjo un atraso en todas las gestiones administrativas lo que a su vez provoco la disminucion en el cumplimiento dde las metas se;aladas dado que al no contar con la firma de los funcionarios competentes para autorizar las tramitaciones inherentes a la realizacion de actividades, las mismas no  pudieron llevarse a cabo.</t>
  </si>
  <si>
    <t>La meta no refleja las actividades de la subsecretaria.</t>
  </si>
  <si>
    <t>Subestimación de las actividades planificadas para el trimestre, hubo aumento inesperado de la demanda de talleres.</t>
  </si>
  <si>
    <t>Por tramites iniciados que aun no han culminado con la firma de las respectivas resoluciones que aprueban y otorgan los subsidios que se propiciaron.</t>
  </si>
  <si>
    <t>El desvio positivo,poco significativo, se explica en la cantidad de Bibliotecas que ese encontraban en condiciones legales administrativas para recibir subsidios.</t>
  </si>
  <si>
    <t>El desvío negativo se justifica que que está en proceso de reelaboración la politica editorial de CONABIP.</t>
  </si>
  <si>
    <t>Se reprograma la distribucion de los libros para el cuarto, dado que la compra del material bibliografico se encuentra en proceso.</t>
  </si>
  <si>
    <t>El desvío negativo se explica de la siguiente manera: ninguna de las tramitaciones iniciadas oportunamente ha culminado a la fecha, razón por la cual los cursos previstos para este segundo trimestre no se han podido iniciar. Los trámites iniciados corresponden a la contratación de las Universidades Tres de febrero, Quilmes, Mar del Plata y FLACSO a los fines de poder ofertarse cursos virtuales a las Bibliotecas Populares en las distintas temáticas contempladas por el Plan Nacional de Capacitación. Esos cursos, propuestos por las propias universidades fueron como respuesta a la Convocatoria iniciada en el mes de diciembre por la CONABIP, tal lo dispuesto en el mencionado Plan. Luego de la evaluación técnica de los mismos y de los antecedentes de las instituciones, se seleccionaron aquellos cursos considerados prioritarios y pertinentes.</t>
  </si>
  <si>
    <t>Se explica por el cambio del comportamiento del usuario que accede a la información a través de nuevas tecnologías, y por ende, disminuye la demanda directa del servicio. En este sentido, puede notarse la relación entre esta disminución y la cantidad de consultas realizadas a la página web del museo.</t>
  </si>
  <si>
    <t>A la necesidad de impresión de planos del museo.</t>
  </si>
  <si>
    <t>Obedece a la contabilización de intervenciones realizadas durante el trimestre pasado que no pudieron ser registradas oportunamente</t>
  </si>
  <si>
    <t>Se explica teniendo en cuenta que a partir del 15 de junio- las dos salas del segundo piso se encuentren cerradas al público con motivo de la creación del Espacio León Ferrari y el montaje de la exposición temporaria en su homenaje, de próxima inauguración.</t>
  </si>
  <si>
    <t>Obedece a la producción de muestras temporarias no previstas al momento de la formulación.</t>
  </si>
  <si>
    <t>Obedece a la diferencia posible entre la orogramación y la ejecución.</t>
  </si>
  <si>
    <t>Obedecen a una mayor oferta de visitas guiadas con motivo de la exposición temporaria Orozco, Rivera, Siqueiros. La exposición pendiente y la conexión sur.</t>
  </si>
  <si>
    <t>Obedecen a una mayor oferta de visitas guiadas con motivo de la exposición temporaria ¿Orozco, Rivera, Siqueiros. La exposición pendiente y la conexión sur¿.</t>
  </si>
  <si>
    <t>Portergación de la actividad por desición política.</t>
  </si>
  <si>
    <t>La meta no se ajusta a los nuevos lineamientos del programa y se dara de baja.</t>
  </si>
  <si>
    <t>La meta no se ajusta a los nuevos lineamientos del programa.</t>
  </si>
  <si>
    <t>Reprogramacion para 3er trimestre debido a definición de nuevos lineamientos del programa</t>
  </si>
  <si>
    <t>El Directorio evaluó los pedidos de préstamos ingresados en el primer y segundo trimestre, por lo que difieren de las metas previstas por el anterior Directorio.</t>
  </si>
  <si>
    <t>El Directorio evaluó los pedidos de asistencias ingresados en el primer y segundo trimestre, por lo que difieren de las metas previstas por el anterior Directorio.</t>
  </si>
  <si>
    <t>El Directorio evaluó los pedidos, por lo que difieren de las metas previstas por el anterior Directorio.</t>
  </si>
  <si>
    <t>En lo referente a la operatoria referida a premios, en el segundo trimestre el actual Directorio decidió otorgar 4 premios institucionales que no estaban previstos para este período en la programación realizada por las anteriores autoridades.</t>
  </si>
  <si>
    <t>No se realizaron ediciones, habiendo programado el anterior Directorio.</t>
  </si>
  <si>
    <t>No se realizaron talleres en el segundo trimestre, habiendo el anterior Directorio previsto para ese período.</t>
  </si>
  <si>
    <t>El Directorio decidió la realización de un Ciclo de Música Popular (FNA, UPCN, UOCRA) en el Teatro Gastón Barral, Rawson 42 (sede de UOCRA) Capital Federal, llevándose a cabo 8 recitales.
Al fijarse las metas, las anteriores autoridades.</t>
  </si>
  <si>
    <t>En el caso de las exposiciones, en el segundo trimestre se realizó una muestra, de acuerdo a los lineamientos del nuevo directorio</t>
  </si>
  <si>
    <t>El taller fue reprogramado por razones operativas para el siguiente trimestre.</t>
  </si>
  <si>
    <t>La tramitación de la impresión de la Revista Argentina de Salud Pública se encuentra  aún en proceso.  Se estima que se ejecutarán en el tercer trimestre.</t>
  </si>
  <si>
    <t>La diferencia se debe a la menor incorporación de pacientes al Programa.</t>
  </si>
  <si>
    <t xml:space="preserve">La cantidad de usuarios presenta variaciones, debido a que el SISA da de alta/baja usuarios semanalmente. </t>
  </si>
  <si>
    <t>Se realizó una compra de Salbutamol, por urgencia, bajo la modalidad Contratación Directa .</t>
  </si>
  <si>
    <t>Sólo se distribuyó la primera entrega de la Licitación Pública Nº: 26/15</t>
  </si>
  <si>
    <t xml:space="preserve">El desvío es causado por el tiempo que tienen los efectores para el reporte de las intervenciones. Por normativa cuentan con 4 meses para el reporte y su facturación, por lo tanto intervenciones efectivamente realizadas en el 2° trimestre podrán ser reportadas en períodos posteriores, y serán consideradas en el ajuste anual. </t>
  </si>
  <si>
    <t>Durante el segundo semestre del año 2015 se suspendieron las transferencias a las provincias, lo que a su vez provocó que  se vieran afectadas las transferencias hacia los establecimientos de salud quienes son los responsables de brindar y reportar los servicios de salud que dan Cobertura Efectiva Básica (CEB). Ante esta situación de suspensión de transferencias, los avances hacia el cumplimiento de la meta de CEB para la población de niños entre 6 y 9 años se vieron afectados. Esta situación se regularizó durante el primer trimestre del año 2016 por lo que se espera que en los próximos trimestres se logre una mejora en la CEB.
Asimismo, el desvío se explica por los cambios producidos en los equipos provinciales como resultado de la renovación de autoridades gubernamentales tras las elecciones generales.</t>
  </si>
  <si>
    <t>El desvío se debe a adendas en las que se prorroga un año más la residencia y el fin de contrato pasa al ejercicio siguiente.</t>
  </si>
  <si>
    <t>Se reprogramó para el III y IV Trimestre</t>
  </si>
  <si>
    <t>El desvío se produce principalmente por la reprogramación de las actividades para el 3° trimestre.</t>
  </si>
  <si>
    <t>Se produjeron documentos no previstos, vinculados a la invasión de camalotes en el Río de la Plata y a la magnitud del brote de dengue.</t>
  </si>
  <si>
    <t>Se produjeron publicaciones no previstas, vinculados a la invasión de camalotes en el Río de la Plata y a la magnitud del brote de dengue</t>
  </si>
  <si>
    <t>El aumento en la ejecucion de dosis distribuidas con respecto a las planificadas, corresponde a la regularización en la distribución no alcanzada en el trimestre anterior.</t>
  </si>
  <si>
    <t>Se reorganizará la ejecución para la próxima mitad del año.</t>
  </si>
  <si>
    <t>Relacionado con el registro de menor cantidad de accidentes de trabajo.</t>
  </si>
  <si>
    <t>El desvío se justifica por la cantidad de profesionales que se atienden por fuera de lo establecido de la base de turnos desde la pagina web.</t>
  </si>
  <si>
    <t>El desvío responde a las juntas médicas que se realizaron por el aniversario del atentado a la Embajada de Israel y el resarcimiento esconómico que se reglamentó.</t>
  </si>
  <si>
    <t>Se incremento el ingreso a la Administración Pública.</t>
  </si>
  <si>
    <t>Las publicaciones se encuentran en proceso de elaboración, aprobación y publicación.</t>
  </si>
  <si>
    <t>Se realizó mayor trabajo de prevención y se produjeron menos accidentes de trabajo.</t>
  </si>
  <si>
    <t>La ampliación horaria y la incorporacion de RRHH para la atención, son la causa fundamental del desvío informado.</t>
  </si>
  <si>
    <t>Por reprogramación de actividades.</t>
  </si>
  <si>
    <t>Se reprogramó la asistencia técnica de programas mediante una jornada realizada en este Ministerio con la asistencia de 21 de los 24 programas provinciales, con la finalidad de compensar actividades que no fueron realizadas durante el primer trimestre y evitar retrasos en la programación de actividades del trecer y cuarto trimestre, dado el cambio de autoridades en la mayor parte de las provincias.</t>
  </si>
  <si>
    <t>La menor cantidad de personas capacitadas se debe a la reprogramación de actividades en función del retraso en el nombramiento de autoridades provinciales, motivo por el cual fue suspendido un encuentro nacional previsto para el 14 de junio.</t>
  </si>
  <si>
    <t xml:space="preserve">El desvío depende del ajuste realizado en la distribución en función de la cantidad de determinaciones que poséen los destinatarios. </t>
  </si>
  <si>
    <t>El desvío responde al traspaso de la responsabilidad de la certificación entre Unidades Ejecutoras, en el 1° trimestre, por lo que no se llegó a ejecutar lo previsto.</t>
  </si>
  <si>
    <t xml:space="preserve">La atención en el Hospital Muñiz, durante el primer trimestre, mientras se realizaban mejoras edilicias en el vacunatorio de Av Huergo 690, CABA, superaron las previsiones. </t>
  </si>
  <si>
    <t>La mayor incorporación de empresas en el segundo trimestre posiblemente haya sido potenciada por las campañas correspondientes al 14 de junio "Día Internacional del Donante Voluntario de Sangre".</t>
  </si>
  <si>
    <t>No se concretó la compra planificada para ser distribuida durante el año 2015 y principios de 2016.</t>
  </si>
  <si>
    <t>El Programa adhirió a las metas 90-90-90 por las cuales los pacientes pueden optar según las recomendaciones de comenzar tratamiento independientemente de sus niveles de CD4.  Ante esto se produjo un incremento mayor al estimado.</t>
  </si>
  <si>
    <t>Incorporación en la distribución de nuevos efectores (filiales de la Cruz Roja del país, Fuerzas del Seguridad, entre otros)</t>
  </si>
  <si>
    <t>No se concretó la compra planificada para ser distribuida durante el año 2015 y a principios de 2016.</t>
  </si>
  <si>
    <t>Se trataron a la fecha menos pacientes por haber iniciado la primera distribución en marzo y , por otro lado, por no tener aún concretada la segunda compra de anti virales directos.</t>
  </si>
  <si>
    <t>El desvío se debe a demoras en la adjudicación de las compras, entre otras razones.</t>
  </si>
  <si>
    <t xml:space="preserve">En el primer trimestre no se concretó la entrega planeada, que correspondían a la Ampliación CD 14/15. En su lugar se entregaron insumos provenientes de otras licitaciones, cuyas entregas estaban atrasadas y debieron haberse realizado en 2015.
</t>
  </si>
  <si>
    <t>El desvío se produjo por retrasos en los procesos de compra.</t>
  </si>
  <si>
    <t xml:space="preserve">
En el segundo trimestre,  fueron dados de baja algunos procesos de compra a solicitud de la Subsecretaría de Coordinación Administrativa, por tratarse de una compra de exclusividad. </t>
  </si>
  <si>
    <t>Mayor demanda.</t>
  </si>
  <si>
    <t>Variación esperable. Los tratamientos oncológicos no son estables en el tiempo, dependerá  del estadio y evolución de la enfermedad, la cual es variable en cada paciente y a lo largo de la vida del paciente.</t>
  </si>
  <si>
    <t>El desvío, va a ser subsanado en el tercer trimestre, cuando se prevé realizarlas impresiones de los tres trimestres juntos por una conveniencia presupuestaria para abaratar costos.</t>
  </si>
  <si>
    <t>El desvío obedece a la demora en la transferencia de fondos a las provincias.</t>
  </si>
  <si>
    <t>El desvío se debe a la demora en la producción de materiales gráficos. Por lo tanto, se atrasó también la recepción y distribución de los mismos.</t>
  </si>
  <si>
    <t>Debido a los cambios de autoridades sanitarias en las provincias, a los que se suman nuevas modalidades  de gestión administrativa, no fue posible acordar actividades de capacitación tal como estaba previsto. Las acciones no implementadas en el período se trasladarán al tercer y cuarto trimestre.</t>
  </si>
  <si>
    <t>El desvío se debe, fundamentalmente, a faltantes en métodos anticonceptivos, por demoras en distintos procesos de adquisición iniciados en el año anterior. Básicamente, el no contar con el Anticonceptivo Oral Combinado (ACO), por ser el distribuido en mayor volumen se incide directamente en el cumplimiento de la meta programada.</t>
  </si>
  <si>
    <t>El no cumplimiento de la meta obedece a distintos factores: a) La no concreción de dos procesos de compra LP N°50/14 y LP 25/15; b) Se declaró desierto el renglón de preservativos en la Contratación Directa  por Emergencia (CD N° 25/16 ) y c) Una demora importante en la LP N° 55/15, que aún se encuentra en curso de adjudicación, por cantidades menores a las solictadas originalmente.</t>
  </si>
  <si>
    <t>La cantidad de pacientes asistidos en este trimestre fue mayor  a lo previsto, en razón de la entrega de pastillas potabilizadoras, por la situación de emergencia en las provincias afectadas por las inundaciones.</t>
  </si>
  <si>
    <t>Hubo una mayor demanda de capacitación por organismos de estados provinciales y otras instituciones.</t>
  </si>
  <si>
    <t>Solicitud de envíos de medicamentos por Programas asistidos en la logística por Remediar.</t>
  </si>
  <si>
    <t>El desvío obedece a ajustes en la planificación</t>
  </si>
  <si>
    <t>El desvío se debe a la rendición atrasada por parte de las Universidades de los registros que acreditan aprobación.</t>
  </si>
  <si>
    <t>La cantidad de traslados se vio incrementada por la asistencia medica que realizada en Villa Paranacito, además, por el incremento en la demanda en el orden local .</t>
  </si>
  <si>
    <t>La sobre ejecución se debe a que al momento de la planificación se contempló sólo el total de personas seguidas de cada cuatrimestre a informar y no se tuvo en cuenta que la meta  incluía a todas las personas bajo seguimiento por el programa . La misma fue reprogramada para el cuarto trimestre.</t>
  </si>
  <si>
    <t>No ingresaron afiliaciones automaticas.</t>
  </si>
  <si>
    <t>Estimación corregible en el ejercicio.</t>
  </si>
  <si>
    <t>Incremento en la demanda.</t>
  </si>
  <si>
    <t xml:space="preserve">Se dispuso que el personal realizara actividades para enfrentar la emergencia de dengue. Asimismo se deja constancia que la información de las acciones que realizan los Programas Provinciales, llegan al Programa Nacional hasta 45 dias después de finalizado el trimestre, razón por la cual los datos son parciales. 
</t>
  </si>
  <si>
    <t>La atención Médica en esta patología es a demanda. Se atenció al 100% de la demanda, la cual ascendió a 146 personas.</t>
  </si>
  <si>
    <t xml:space="preserve">Se dispuso que el personal realizara actividades para enfrentar la emergencia de dengues. 
</t>
  </si>
  <si>
    <t xml:space="preserve">Se dispuso que el personal realizara actividades para enfrentar la emergencia de dengue. 
</t>
  </si>
  <si>
    <t>El desvío se debe a que falta información de la provincia de Tierra del Fuego, que no presentó la ejecución de las acciones de salud pública.</t>
  </si>
  <si>
    <t>Se aguarda la información de la Unidad de Financiamieto Internacional del Ministerio de Salud, en lo relacionado con las obras.</t>
  </si>
  <si>
    <t>La diferencia se debe a la incorporación de la 11va cohorte y a que algunas provincias adoptaron la modalidad de Beca de Educación Permanente en Ssalud.</t>
  </si>
  <si>
    <t>Se produjeron nuevas altas de becarios no rentados.</t>
  </si>
  <si>
    <t>El desvío se debe a que algunas provincias modificaron la forma de financiación pasando a Becas de Educación Permanente en Salud, asimismo, se produjeron algunas bajas.</t>
  </si>
  <si>
    <t>A partir del cambio de autoridades tanto a nivel nacional como jurisdiccional, se generaron retrasos en la aprobación de los planes de trabajo, lo cual derivó en demoras en el comienzo de las actividades en las jurisdicciones, con la consecuente disminución de la cantidad de escuelas y niños evaluados.</t>
  </si>
  <si>
    <t>Por cambio de autoridades, se redefinieron las estrategias desarrolladas por el Porgrama.</t>
  </si>
  <si>
    <t>El desvío obedece a que decidió mantener sólo dos puestos fijos en la CABA.</t>
  </si>
  <si>
    <t>Se fortaleció el Equipo de Salud de Frontera para la vacunacion del viajero. Además se reforzó el Equipo de la provincia de Buenos Aires en diferentes municipios, los mismos llevan a cabo la Campaña de Vacunación antigripal; como así también en las en diferentes provincias.</t>
  </si>
  <si>
    <t>Por cambio de autoridades en las jurisdicciones, ya sea a nivel provincial y/o municipal, se están readecuando las actividades en terreno.</t>
  </si>
  <si>
    <t>No se iniciaron las actividades, en razón de lo proyectado por el Ministerio de Desarrollo Social de quien depende el cronograma.</t>
  </si>
  <si>
    <t>La cifra de pacientes  varía y no es predecible ya que depende de factores u hechos relacionados con el inicio o suspensión del tratamiento, pase del tratamiento a una Obra Social, Prepaga o Programa Incluir Salud, etc.</t>
  </si>
  <si>
    <t>Actualmente el Programa no cuenta con stock de reactivos, por lo cual no se realizaron entregas durante la mayor parte del trimestre. Hay dos procesos de compra en marcha, una ampliación y una nueva de orden de compra, los cuales posibilitarán alcanzar las metas propuestas en los próximos trimestres.</t>
  </si>
  <si>
    <t>Debido a cuestiones coyunturales (cambio de autoridades con el consiguiente desconocimiento de los circuitos administrativos), no se pudieron llevar a cabo las actividades programadas para el primer trimestre.</t>
  </si>
  <si>
    <t>Se registraron demoras en la publicación de la Guías de navegadoras,  de especialidades médicas y en los formularios SITAM.</t>
  </si>
  <si>
    <t>Se registraron demoras en el proceso de inicio y evolución del expediente para iniciar la asignación de las asistencias financieras.</t>
  </si>
  <si>
    <t xml:space="preserve">En el segundo trimestre se superó la realización de análisis con respecto a lo programado, aunque continúa habiendo subejecución para el semestre.  </t>
  </si>
  <si>
    <t>Depende de la demanda.</t>
  </si>
  <si>
    <t>Incorporación paulatina de investigadores posteriores al cálculo trimestral de metas físicas.</t>
  </si>
  <si>
    <t>Mayor demanda por la situación climática y epidemiológica excepcional. Incorporación de Becarios CONICET con posterioridad al cálculo de las metas físicas anuales.</t>
  </si>
  <si>
    <t>Demora en las transferencias de fondos a las provincias.</t>
  </si>
  <si>
    <t>El desvío negativo de este trimestre se debe al cambio de autoridades de los diferentes equipos de salud mental que de cada jurisdiccion, así como a la readecuación del personal de los mismos.</t>
  </si>
  <si>
    <t>El desvío del período es relativo a los ajustes previsibles que sufre el Programa, como consecuencia de las bajas por obtener cobertura de PAMI, Obras Sociales u otro; así como por la suspensión de tratamiento o por incumplimiento en la presentación de los requisitos del Programa.</t>
  </si>
  <si>
    <t>La compra regular programada para este año todavía no se hizo efectiva. Por este motivo, la menor distribución a las provincias se compensó mediante los stocks provinciales para afrontar la demanda.</t>
  </si>
  <si>
    <t>No se alcanzó el número de cursos proyectados para el semestre.</t>
  </si>
  <si>
    <t xml:space="preserve">La asistencia reducida respecto de la originalmente proyectada se debió a que los eventos se realizaron en CABA y se decidió priorizar, en función de las disponibilidades de asistencia del personal de los laboratorios  de producción de medicamentos. </t>
  </si>
  <si>
    <t>El desvío es similar a lo acontecido con el número de apersonas capacitada, por las mismas razones antes explicadas.</t>
  </si>
  <si>
    <t xml:space="preserve">Por reprogramación de actividades. </t>
  </si>
  <si>
    <t xml:space="preserve">Este incremento se debe al impacto de la incorporación de escuelas al programa. </t>
  </si>
  <si>
    <t xml:space="preserve">El número de asistentes no alcanzó las previsiones. </t>
  </si>
  <si>
    <t>Se debe a la mayor demanda de asistencia, a lo cual se repondió con la incorporación de nuevos profesionales de diversas disciplinas.</t>
  </si>
  <si>
    <t>Se observa el aumento de la demanda en el segundo trimestre.</t>
  </si>
  <si>
    <t>El desvío se produce al poner en funcionamiento la segunda unidad móvil con sus equipos interdisciplinarios y de esta manera brindar prestaciones de asistencia para la reducción de riego y daño.</t>
  </si>
  <si>
    <t>El desvío se produce porque la planificación de la gestión anterior había previsto abrir nuevas casas para este año.</t>
  </si>
  <si>
    <t>Este desvío muestra que ante el cambio de gestión se continúa con el reacomodamiento del programa y sus beneficiarios.</t>
  </si>
  <si>
    <t xml:space="preserve">El desvío del indicador se debe a que la capacidad operativa de los consultorios externos ha sido superada. </t>
  </si>
  <si>
    <t>El desvío de este indicador se debe a la rotura de una máquina de anestesia y a la falta de calefacción de los quirófanos por la rotura de equipos.</t>
  </si>
  <si>
    <t>El desvio se debe a la licencia de los profesioales médicos y también por la inclemencia climátológica influyó en la afluencia de público.</t>
  </si>
  <si>
    <t>La tendencia de este indicador es decreciente con el paso de los años, debido a que no se alojan nuevos pacientes con lepra en las casas que forman parte de los barrios del Hospital. La disminución de los pacientes en barrios obedece a un deterioro lógico por la edad de los pacientes y su capacidad de autovalerse, por lo que pasan a internarse en los pabellones donde se encuentran más contenidos.</t>
  </si>
  <si>
    <t>El desvío se debe al gran deteriodo de los pabellones de clínica médica, lo que ocasionó la disminución de las internaciones.</t>
  </si>
  <si>
    <t>El desvío positivo responde a la mayor demanda en comercio exterior, importación de medicamentos y cosméticos, solicitud de libre tránsito, donaciones, productos para investigación, solicitud de no intervención y certificados de importación y exportación.</t>
  </si>
  <si>
    <t>El desvío es positivo en función a la mayor demanda en inspecciones de seguimiento en Buenas Prácticas de Almacenamiento, Distribución y Transporte de Cosméticos e Higiene Oral y en inspecciones de Buenas Prácticas de Laboratorio de productos nacionales e importados/fiscalización de cosméticos e higiene oral.  Además en el Control de Mercado de Medicamentos y Productos Médicos, se han realizado inspecciones de verificación de alertas del Sistema Nacional de Trazabilidad, verificando los CUFES (Código de ubicación física de Establecimientos) generados.</t>
  </si>
  <si>
    <t>El desvío positivo responde a la mayor demanda en Autorizaciones de Productos Medicamentos (Registro de productos y autorización de modificaciones) y mayor demanda en Productos Cosméticos Grado I.  Además mayor demanda en Productos Cosméticos Grado II, como así tambien mayor cantidad de certificados de reinscripción de productos. que los planificados</t>
  </si>
  <si>
    <t>El desvío es positivo debido a la mayor demanda de autorización de comercialización de 1° lote.</t>
  </si>
  <si>
    <t>El desvío negativo responde a la menor demanda en Autorización de Buenas Prácticas Clínicas.</t>
  </si>
  <si>
    <t>El desvío positivo responde a la mayor demanda en habilitaciones de establecimientos.</t>
  </si>
  <si>
    <t>El desvío positivo corresponde a las autorizaciones de importación, avisos y testimonios de exportación de productos domisanitarios (no contemplados en la programación anual).</t>
  </si>
  <si>
    <t>El desvío negativo responde a un menor requerimiento de inspecciones a solicitud de los interesados (no programadas), principalmente oficios judiciales, donaciones y Buenas Prácticas de Manufactura. Como así también, menor demanda en habilitaciones y reinscripciones en el Registro Nacional de Establecimientos de Uso Doméstico.</t>
  </si>
  <si>
    <t>El desvío negativo responde a  la menor demanda en autorizaciones sanitarias de envases y materiales en contacto con alimentos y menor demanda en reinscripción de productos de uso doméstico.</t>
  </si>
  <si>
    <t>El desvío positivo responde a la mayor solicitud de inscripciones y modificaciones de Registro Nacional de Establecimientos, dado que a partir del 8 de abril entró en plena vigencia la Disposición ANMAT N° 8403/15. Dicha Disposición establece que para poder tramitar el Registro Nacional de Producto Alimenticio a través del Sistema de Información Federal para la Gestión del Control de Alimentos (SIFeGA) es necesario tener actualizado el Registro Nacional de Establecimientos.</t>
  </si>
  <si>
    <t>El desvío es negativo debido a la menor demanda desolicitudes para la importación de productos médicos.</t>
  </si>
  <si>
    <t>El desvío obedece a que continúa en trámite la gestión que permitirá el envío de muestras por la contratación efectuada a fines de 2015 por convenio entre el Ministerio de Salud de la Nación y la OPS (Organización Panamericana de la Salud).</t>
  </si>
  <si>
    <t>Las causas de este desvío se relaciona, específicamente con el proceso de donación, así como también, con la coyuntura de la esfera nacional, que impacta directamente sobre la actividad de procuración. Entre las primeras, se generarán las modificaciones necesarias para lograr los objetivos propuestos.</t>
  </si>
  <si>
    <t>El desvío se debe a que se apunta a mejorar la calidad de los tejidos para disminuir al máximo el descarte por razones anatómicas o funcionales, de esta manera mejorar la relación costo-beneficio de la procuración. No obstante lo cual se reconoce que el número de procuraciòn de tejidos, especialmente de córneas, debe aumentar para satisfacer la demanda, para lo que se está trabajando activamente.</t>
  </si>
  <si>
    <t>La causa del desvío podría atribuirse a la utilización de otros canales de comunicación como redes sociales y correo electrónico.</t>
  </si>
  <si>
    <t>La mayor demanda de búsqudas de donantes y la mayor efectividad en las búsquedas iniciadas, permitió alcanzar un mayor número de trasplantes que los oportunamente planificados.</t>
  </si>
  <si>
    <t>Mayor demanda de búsquedas de donantes por parte de los Centros de Trasplante del país y de los Registros del exterior.</t>
  </si>
  <si>
    <t xml:space="preserve"> El desvío se atribuye a variación estacional y al subregistro de lo realizado.</t>
  </si>
  <si>
    <t>El desvío fue mínimo. Se produjo una ocupación de camas al 90% en promedio, atribuible a la incidencia epidémica de dengue y otras patologías febriles..</t>
  </si>
  <si>
    <t>Desvío  compatible con la variación de demanda.</t>
  </si>
  <si>
    <t xml:space="preserve">El desvío corresponde a un error de programación.  </t>
  </si>
  <si>
    <t>El desvío se debe a que no se cuenta con la información correspondiente al mes de junio y a que todavía no se cuenta con el funcionamiento del Centro de Salud Integral.</t>
  </si>
  <si>
    <t>La programación inicial de la medición fue realizada oportunamente al iniciar el funcionamiento del servicio, originando una elevada proyección. Al estabilizarse la emisión, la demanda de certificados fue menor.</t>
  </si>
  <si>
    <t xml:space="preserve">El desvío se debe a que varios pacientes han sido incorporados a otras estrategias y a que este indicador tiende a la baja. </t>
  </si>
  <si>
    <t>No se ha ingresado más pacientes al programa.</t>
  </si>
  <si>
    <t xml:space="preserve">El número de asistentes fue cercano al programado. </t>
  </si>
  <si>
    <t xml:space="preserve">No se cuenta con disponibilidad inmobiliaria en la zona para el alquiler de viviendas. </t>
  </si>
  <si>
    <t>Respecto a esta medición, hay que tener en cuenta que para que se produzcan egresos, primeramente debieron haber ingresados en el servicio, pero esta situacoón se produce en menor escala, ya que se ha limitado las internaciones, las que recién se prescriben cuando se han agotado todos los tratamientos ambulatorios posibles.</t>
  </si>
  <si>
    <t>Hubo menor ingreso de pacientes al servicio, situación que no se puede controlar, ya que depende del entorno que rodea al paciente, pudiendo o no solicitar la asistencia sanitaria.</t>
  </si>
  <si>
    <t>La disminución en la ejecución acumulada se debe a la falta de recurso humano acorde a determinadas patologías y a los mayores tiempos de internación.</t>
  </si>
  <si>
    <t>La mejoría en la ejecución acumulada se debe que se mejoró el acceso a los tratamientos y al aumento de las  prestaciones por paciente.</t>
  </si>
  <si>
    <t>El descenso acumulado en la ejecución de esta  meta  se debe a que hubo pacientes que fueron trasladados por su obra social y que fue necesario reparar un vehículo.</t>
  </si>
  <si>
    <t>El descenso acumulado en la ejecución de esta meta se produjo por disminución en las consultas, falta de profesionales y a la reparación edilicia de consultorios.</t>
  </si>
  <si>
    <t>El incremento acumulado en el ejecución de la meta tiene como origen el fortalecimiento de la atención en los domicilios.</t>
  </si>
  <si>
    <t>Actividad sujeta a programación y demanda. Cabe destacar que la misma se vió afectada por el cambio de gestión en las diferentes jurisdicciones.</t>
  </si>
  <si>
    <t>Actividad sujeta a programación y demanda. Cabe destacar que la misma se vio afectada por el cambio de gestión en las diferentes jurisdicciones.</t>
  </si>
  <si>
    <t>El desvio se debe a que el número  de alumnos que  aprueba los exámenes finales es  no programable y depende de factores externos a la institución.</t>
  </si>
  <si>
    <t>Aumento de demanda.</t>
  </si>
  <si>
    <t>Por cuestiones operativas se reprogramaron las auditorías para el próximo trimestre.</t>
  </si>
  <si>
    <t>El motivo del desvío es el aumento de la denegatoria, como modo particular de finalización del trámite, debido a observancias técnicas no subsanadas en la documentación agregada al inicio del expediente.</t>
  </si>
  <si>
    <t>Se produjo una generación excepcional de informes del área de costos prestacionales.</t>
  </si>
  <si>
    <t>Se produjo un incremento no previsto en la presentación y liquidación de débitos gestionados por los HPGD.</t>
  </si>
  <si>
    <t>Se produjeron cambios en el programa de auditoría en ejecución tanto en la Gerencia de Control Prestacional como de Control Económico Financiero.</t>
  </si>
  <si>
    <t>Esta variación se produjo por reemplazo de acciones de auditoria.</t>
  </si>
  <si>
    <t>Se desarrollaron procesos de auditoría más puntuales y se rediseñaron procesos de fiscalización.</t>
  </si>
  <si>
    <t>Al estar habilitados tres canales de atención se produjo un mayor número de atención de beneficiarios.</t>
  </si>
  <si>
    <t>Por demoras en la implementación de las Delegaciones.</t>
  </si>
  <si>
    <t>Se liquidaron y abonaron menos meses por beneficiario que los previstos en Drogadicción, atento el crédito vigente.</t>
  </si>
  <si>
    <t>Se liquidaron y abonaron más meses por beneficiario que los previstos en VIH, atento el crédito vigente.</t>
  </si>
  <si>
    <t>Se liquidaron y abonaron más meses por beneficiario que los previstos en Discapacidad, atento el crédito vigente.</t>
  </si>
  <si>
    <t>Se liquidaron y abonaron menos reintegros que los previstos en Alta Complejidad, atento el crédito vigente.</t>
  </si>
  <si>
    <t>Se liquidaron y abonaron más meses por beneficiario que los previstos en Hemofilia, atento el crédito vigente.</t>
  </si>
  <si>
    <t>Se liquidaron y abonaron más meses por beneficiario que los previstos en Tratamientos Prolongados, atento el crédito vigente.</t>
  </si>
  <si>
    <t>Se encuentran a la espera de aceptación de publicaciones</t>
  </si>
  <si>
    <t>Se suspendieron cursos a dictarse por la epidemia de Dengue y otros arbovirus.</t>
  </si>
  <si>
    <t>Debido a la gran demanda de diagnóstico de dengue y otros arbovirus, se postergó la producción de reactivos de otras patologías para el segundo semestre.</t>
  </si>
  <si>
    <t>El personal no participó de congresos ni se realizaron publicaciones por estar abocado a la epidemia.</t>
  </si>
  <si>
    <t>Se demoró el inicio del  curso a distancia y por lo tanto su finalización  para el último trimestre.Este curso, que tiene el mayor número de alumnos  se comenzó a dictar por primera vez mediante la  utilización de una nueva plataforma virtual, que demoró su utilización por su optimización.</t>
  </si>
  <si>
    <t>Surgieron presentaciones relacionadas con el mayor número de subsidios.</t>
  </si>
  <si>
    <t>En el último trimestre se agudizaron las dificultades con la cobertura del recurso humano necesario para cumplir las metas.</t>
  </si>
  <si>
    <t>Deserción de alumnos del interior del país por motivos económicos para trasladarse.</t>
  </si>
  <si>
    <t>Culminó la capacitación una cantidad de alumnos menor a la que inició las actividades, por motivos particulares.</t>
  </si>
  <si>
    <t>Retraso en los requerimientos de Capacitación por parte de los Municipios y Ministerio de Educación</t>
  </si>
  <si>
    <t>La reproducción, aparición y captura de insectos está ligada a factores climáticos (calor, frio, humedad), por lo cual en este trimestre no pudieron alcanzarse las metas estimadas ya que se registraron temperaturas más bajas de lo habitual y por peródos más prolngados.</t>
  </si>
  <si>
    <t>Aumento en la demanda de la  capacitación  que se ha realizado en el primer trimestre.</t>
  </si>
  <si>
    <t>Mayor rendimiento productivo del granel , superado  la  cantidad de dosis estimadas.</t>
  </si>
  <si>
    <t>Aumento de la cantidad demandada por parte de las redes de laboratorios y por INBIOMED-UBA,  en el primer trimestre.</t>
  </si>
  <si>
    <t>Se han obtenido resultados que permitieron publicarse antes de lo previsto.</t>
  </si>
  <si>
    <t>Aumento de la demanda de Antivenenos  por parte del Ministerio de Salud.</t>
  </si>
  <si>
    <t>Priorización de otras líneas de acción.</t>
  </si>
  <si>
    <t>Se postergó la evaluación de laboratorios de ATB</t>
  </si>
  <si>
    <t>Demanda espontánea no programada de capacitación.</t>
  </si>
  <si>
    <t>Elaboración de nuevos lotes en el primer trimestre y a un mayor rendimiento del lote producido.</t>
  </si>
  <si>
    <t>Suspensión temporaria de atencion clinica por falta de ascensores y de calefaccion .</t>
  </si>
  <si>
    <t>Mayor cantidad de reuniones cientificas, disertaciones e intercambios interdisciplinarios y ademas por que en el 1º trimestre se editaron documentos pendientes del año anterior</t>
  </si>
  <si>
    <t>Mayor demanda por brote de Zika.</t>
  </si>
  <si>
    <t>Se adelantó la realización de un curso.</t>
  </si>
  <si>
    <t>Medición atada a la demanda externa del organismo.</t>
  </si>
  <si>
    <t>Se adelantaron publicaciones previstas para trimestres posteriores.</t>
  </si>
  <si>
    <t>La demanda creciente, más notoria en el segundo en el período, fundamentada en la epidemia de Influenza H1N1, causó el incremento en la ejecución.</t>
  </si>
  <si>
    <t>Se encuentra demorada la culminación de documentos correspondientes al Programa de Infecciones Hospitalárias, por causas operativas.</t>
  </si>
  <si>
    <t>Menor cantidad de las capitas previstas</t>
  </si>
  <si>
    <t>En función a la necesidad de concientización en torno a la violencia de genero, se llevo a cabo, en el segundo trimestre, una jornada sobre dicha temática en la Delegación de Inserción Federal en la provincia de Tucumán.</t>
  </si>
  <si>
    <t>La subejecución del primer trimestre, se vio subsanada por las inspecciones realizadas en el segundo trimestre.</t>
  </si>
  <si>
    <t>En el segundo trimestre se recibieron menos personas en las capacitaciones.</t>
  </si>
  <si>
    <t>trimestre pueden tener un impacto aún más negativo, de no mediar la materialización crediticia solicitada.</t>
  </si>
  <si>
    <t>Por la creación de la eana ( empresa argentina de navegación aérea)</t>
  </si>
  <si>
    <t>Incremento de operaciones por cambios estacionales.</t>
  </si>
  <si>
    <t>Por las características del servicio que presta este programa, las metas son variables y sujetas a demanda.</t>
  </si>
  <si>
    <t>Por las características que presta este programa, las metas son variables y sujetas a demanda.</t>
  </si>
  <si>
    <t>(6)</t>
  </si>
  <si>
    <t>El desvío positivo se explica por el hecho que se hizo mayor hincapié en el mejoramiento en la respuesta ante las solicitudes efectuadas.</t>
  </si>
  <si>
    <t>El desvío positivo se explica por el hecho que a partir de la nueva gestión y su visión de las funciones de la agencia, se realizo un mejoramiento en los proyectos elaborados en función a la demanda.</t>
  </si>
  <si>
    <t>Disminución en el número informado oportunamente por la Conferencia Episcopal Argentina, el que resulta del listado que cada jurisdicción eclesiástica hace llegar a ese organismo.</t>
  </si>
  <si>
    <t>El devengamiento de expedientes correspondiente a la ley de hijos se encontró sin movimientos en el primer trimestre, reiniciando los circuitos administrativos en el segundo trimestre, generando desvíos.</t>
  </si>
  <si>
    <t xml:space="preserve">El devengamiento de expedientes correspondiente a la ley de hijos se encontró sin movimientos en el primer trimestre, reiniciando los circuitos administrativos en el segundo trimestre, generando desvíos. </t>
  </si>
  <si>
    <t>Debido a que la secretaria modifico su estructura (ver DA 483/2016), la Subsecretaria de Promoción incremento el numero de direcciones generando mayor cantidad de capacitaciones tanto internas como externas. Dicha modificación no estaba prevista al momento de proyectar las metas físicas.</t>
  </si>
  <si>
    <t>El desvío obedece a situaciones siniestrales y fortuitas, imposibles de prever con exactitud, por lo tanto la medición no es controlable.</t>
  </si>
  <si>
    <t>La Subejecución obedece a la falta de movilidad para realizar los operativos del primer trimestre, y la mutación en el modus operandi de las organizaciones delictivas, observadas en el segundo trimestre, hacen necesario modificar la metodología empleada.</t>
  </si>
  <si>
    <t>Debido a la necesidad de capacitar al personal de la PSA en materias especificas se incrementaron la cantidad de asistentes a los cursos. Asimismo la cantidad de capacitaciones a terceros se vio incrementada por necesidad de las empresas operadoras del Sistema Nacional de Aeropuertos.</t>
  </si>
  <si>
    <t>Se realizó una reasignación de créditos dentro de la subjurisdicción a efectos de minimizar el consumo de potencial de las aeronaves.
esta reasignación de $210 millones cubrió en forma parcial el costo de las horas de vuelo excedentes a las metas establecidas quedando un déficit del 30% ($131.760.122.-) que significara el consumo de potencial del material aéreo para seguir cumpliendo con los servicios requeridos por el estado nacional.
dado que los créditos utilizados corresponden a funcionamiento de la fuerza aérea y se continúa a la espera de los refuerzos solicitados oportunamente por exp.nº 2.984.527 (02/11/15), exp nº 2.984.549 (18/11/15), exp.nº 2.984.601 (17/12/15), y exp.nº 2.984.671 (14/03/16) que permitan cumplir con el pao previsto de 23.388 horas, la mejora para el segundo trimestre es temporal y las previsiones para el tercer  trimestre pueden tener un impacto aún más negativo, de no mediar la materialización crediticia solicitada.</t>
  </si>
  <si>
    <t>El nivel de ejecución de las metas responde al requerimiento de clientes y al mercado y a la falta de materias primas.</t>
  </si>
  <si>
    <t>El desvío negativo se explica por un error en la programación de la cantidad de bienes a producir.</t>
  </si>
  <si>
    <t>El desvío negativo se explica por el hecho que se ha adaptado el nivel de producción a los convenios firmados con clientes.</t>
  </si>
  <si>
    <t>El desvío positivo se explica por la puesta a punto de una línea productiva.</t>
  </si>
  <si>
    <t>El desvío negativo se debe a que por el pago de deudas.</t>
  </si>
  <si>
    <t>El desvío negativo está asociado a la falta de materiales</t>
  </si>
  <si>
    <t>El desvío negativo se explica por la priorización de otras iniciativas.</t>
  </si>
  <si>
    <t>El nivel de ejecución de la meta física estuvo asociado al comportamiento del mercado y de los clientes, como así también se produjeron fallas técnicas  y faltante de materia prima.</t>
  </si>
  <si>
    <t>Se ha podido conformar la estructura definitiva con el nombramiento de los nuevos vocales, esto permitió reasignar los expedientes lo que originó una aceleración de los tiempos de resolución de los expedientes que se encontraban previos a la elaboración del dictamen.</t>
  </si>
  <si>
    <t>Atención de denuncias varias, mejor rendimiento por factores climáticos.</t>
  </si>
  <si>
    <t>El incremento es por la incorporación de nuevos inspectores que permitieron una mayor frecuencia de inspecciones.</t>
  </si>
  <si>
    <t>Se prevé las auditorías para los restantes trimestres</t>
  </si>
  <si>
    <t>Se produce ya que al cerrar el trimestre algunas solicitudes cierran en el o los próximos. meses, dependiendo del tramite.</t>
  </si>
  <si>
    <t>El desvío negativo esta asociado a la disminución en la demanda de mercado</t>
  </si>
  <si>
    <t>El desvío negativo se debe a que continua la baja demanda</t>
  </si>
  <si>
    <t xml:space="preserve">El desvío positivo que tiene esta meta esta asociado a la demanda. </t>
  </si>
  <si>
    <t>El desvío negativo se explica por menos certificados emitidos por sustitución de importaciones en el sector</t>
  </si>
  <si>
    <t>El desvío negativo se explica por reprogramación de auditorias por demoras financieras</t>
  </si>
  <si>
    <t>El desvío negativo se explica por demoras financieras y en la ejecución de los convenios.</t>
  </si>
  <si>
    <t>El desvío negativo se debe a demoras administrativas</t>
  </si>
  <si>
    <t>El desvío se debe a que el programa se encuentra en etapa de estudios y evaluación.</t>
  </si>
  <si>
    <t>El desvío positivo se debe al incremento de recepción de muestras de una empresa de vidrios de seguridad.</t>
  </si>
  <si>
    <t>El desvío positivo se  adjudica a un mayor interés de investigar nuevos proyectos por parte de las empresas privadas y también a la forma que el cliente solicita los informes</t>
  </si>
  <si>
    <t>El desvío negativo se debió a problemas climáticos en alta cordillera y por menor incentivo a la exploración de metales  en función de los bajos precios de los commodities.</t>
  </si>
  <si>
    <t>El desvío negativo se debe a una menor demanda.</t>
  </si>
  <si>
    <t xml:space="preserve">El desvío positivo se debe a que lo programado se estima en virtud del promedio de las Resoluciones MJ emitidas por este Ente en ejercicios precedentes.
</t>
  </si>
  <si>
    <t>El desvío positivo se debe a que las cantidades programadas  las cantidades programadas obedecen a cálculos en base a datos históricos, mientras que los datos reales surgen de los contactos efectivos que dependen de la voluntad de los usuarios de contactar al ENARGAS para efectuar este tipo de trámite.  En lo que va del ejercicio, se verifica un incremento en la cantidad de consultas y reclamos por la incidencia de los nuevos cuadros tarifarios, con vigencia a partir de abril de 2016.</t>
  </si>
  <si>
    <t>El desvío negativo se debe a que  se llevó a cabo una menor cantidad de Auditorías RMH que las programadas, en virtud del estado de situación de la documentación que presentan los sujetos del Sistema al momento de renovar sus matrículas y de los potenciales postulantes.</t>
  </si>
  <si>
    <t>El desvío positivo se debe a que se produjo una redefinición de la carga operativa de los Centros Regionales, en virtud de las solicitudes de auditorías comunicadas por las distintas Gerencias del Organismo. 
Como consecuencia de ello, se efectuaron más Auditorías de Atención de Clientes y Reclamos Distribuidoras, Auditorías de Facturación y Cobranzas en las Distribuidoras y Auditorías de Facturación y Cobranza en las Subdistribuidoras, que las programadas.</t>
  </si>
  <si>
    <t>El desvío negativo se debe a que la Gerencia de Control Económico y Regulatorio que las diferencias entre lo proyectado y lo ejecutado se deben a las siguientes causas: ha existido un corrimiento en los procesos de control de la asistencia económica transitoria, ha quedado sin efecto el cargo del Decreto N° 2.067 y  se ha modificado el proceso de control de los cargos de fideicomiso  Gas I (CFGI) y Cargo Específico II (CEII); y a que la Gerencia de Distribución  realizó una menor cantidad de auditorías en el rubro operación y mantenimiento y trabajos en la vía pública que las programadas, quedando prevista su concreción para los trimestres próximos.  Por último, la Gerencia de Regiones y Expansiones ha efectuado menos Auditorías Técnicas que las programadas.</t>
  </si>
  <si>
    <t>El desvío negativo se debe a que la Gerencia de Control Económico y Regulatorio que las diferencias entre lo proyectado y lo ejecutado se deben a las siguientes causas: existió un corrimiento en los procesos de control en materia de la asistencia económica transitoria; quedo sin efecto el cargo del Decreto N°2067;  y se ha modificado la periodicidad de los procesos de control de los Cargo Fideicomiso Gas I (CFGI) y Cargo Específico II (CEII.</t>
  </si>
  <si>
    <t>El desvío acumulado se debe a que para cumplir con esa meta se tienen en cuenta la posibilidad de que no se recuperen algunos equipos - Registradores de Eventos de Tensión (RET) por diferentes motivos (por ejemplo ausencia de usuario o mudanza del mismo) y se instalan más de los programados. Durante el  primer trimestre hubo inconvenientes mientras que, en el segundo trimestre  no sucedió ningún inconveniente, lo que resultó finalmente en un desvío de 1  al total programado al segundo trimestre.</t>
  </si>
  <si>
    <t>El desvío se debe a que durante el primer y segundo trimestre se realizaron más  inspecciones que las previstas. Este exceso está motivado por la realizaron inspecciones adelantadas de las tareas de control del cumplimiento de la Resolución ENRE N°225/2011.</t>
  </si>
  <si>
    <t>El desvío acumulado de tres, se debió a que durante el primer trimestre se debió reprogramar la auditoría correspondiente a la empresa Endesa Costanera- CT Costanera, ya que, no se pudo coordinar con dicho agente las fechas para la realización y a que en el durante el segundo trimestre el desvío está motivado a que la concreción de las auditorías programadas estaban condicionadas al despacho de las dos unidades, o sea que las unidades de generación entren en servicio y esto lo dispone CAMMESA a través del OED, decidiendo qué equipos de generación entran en servicio, cuándo y con qué combustible.</t>
  </si>
  <si>
    <t>El desvío se debe a que durante el segundo trimestre se emitieron más certificados que los previstos. Cabe aclarar que  la meta es una estimación de la cantidad de Certificados de Conveniencia y Necesidad Pública que serán emitidos durante el periodo y se ejecución depende del comportamiento de la demanda.</t>
  </si>
  <si>
    <t>El desvío se debe a que, durante el primer y segundo trimestre, se realizó 2 informe mas a los 80 programados. Esto se debe a un esfuerzo del departamento en realizar trabajo pendiente.</t>
  </si>
  <si>
    <t>El desvío negativo se debe a la demanda es un factor exógeno al organismo.</t>
  </si>
  <si>
    <t>El  desvío se debe al aumento de la  demanda (principalmente denuncias de interferencias a aeropuertos)</t>
  </si>
  <si>
    <t>El desvío negativo se debe a una menor cantidad de solicitudes recibidas.</t>
  </si>
  <si>
    <t xml:space="preserve">El desvío negativo se debe a que en el marco del Decreto N|267/2015 y sobre la base de un nuevo enfoque destinado al desarrollo y modernización de los servicios TIC y, en orden con los objetivos de este Organismo, el personal técnico-operativo que fuera designado para llevar a cabo fiscalizaciones, comprobaciones, mediciones e inspecciones técnicas, se encuentra actualmente conformando diferentes grupos de estudios, dedicados a realizar una revisión de los distintos procesos y procedimientos de control y fiscalización de los servicios, que de manera explícita e implícita, materializan la planificación vigente aprobada en el año 2015 para 2016. </t>
  </si>
  <si>
    <t>EL desvío negativo se debe al análisis (con sus respectivos informes) de descargos de auditorías cerradas con anterioridad y que demandan una importante cantidad de tiempo y, particularmente en el caso de una auditoría, sobre la fecha de salida la prestadora verificada presentó numerosa información complementaria, que obligó a la reconsideración de los términos del informe.</t>
  </si>
  <si>
    <t>El desvío positivo se debe a que se intensificaron este tipo de tareas a fin de evacuar futuras consultas a realizar por el público ya que se encuentran en permanente crecimiento.</t>
  </si>
  <si>
    <t>El desvío positivo se debe a la intensificación de este tipo de tareas por parte de las unidades ejecutoras.</t>
  </si>
  <si>
    <t>El desvío negativo se debe  a que en el marco del Decreto N° 267/2015 y sobre la base de un nuevo enfoque destinado al desarrollo y modernización en lo que respecta al Control y Fiscalización de los Servicios TIC y en orden con los objetivos de este Organismo, el personal técnico-operativo se encuentra actualmente conformando diferentes grupos de estudio, dedicados a realizar una revisión de los distintos procesos y procedimientos de control y fiscalización de los servicios que de manera explícita e implícita, materializan la planificación vigente aprobada en el año 2015 para 2016. A partir de fines del mes de mayo se están desarrollando a nivel Nacional verificaciones a los servicios de SSPLD (Servicios Semipúblicos de Larga Distancia) y riesgo eléctrico en lo que respecta al plantel exterior, produciendo un desvío entre lo planificado y ejecutado que se suma a la actividad analítica y operativa descripta precedentemente, dando como resultado desvíos en las proyecciones inherentes a la ejecución de Metas Físicas Presupuestarias.</t>
  </si>
  <si>
    <t>El desvío negativo se explica a que el Plan de Inspecciones Móviles proyectado para el año 2016 estaba basado en verificaciones técnicas que se realizarían en todas las provincias del país por cada uno de los Grupos Regionales Móviles (GRM), repitiendo la metodología de medición utilizada en años anteriores. Sin embargo, a comienzos de Febrero de este año, desde la Dirección se propuso una nueva metodología de medición más exigente, la cual agrega pruebas entre los diferentes operadores y entre equipos de medición distribuidos en diferentes puntos geográficos de un mismo partido, localidad  o Sub-Área. De esta manera se agrupan a todos los equipos de medición de los GRM y se realizan pruebas de saturación de red, efectuando verificaciones dentro de la misma red del operador y entre operadores, dando comienzo a partir del mes de Marzo al AMBA y denominándose Proyecto Saturación de Área II. A fines de Junio, se inició el segundo relevamiento de este proyecto que se desarrollará hasta Diciembre del 2016, sumando partidos y comunas. Se ha producido un pequeño desvío inducido por el cambio en la metodología de trabajo y el mayor tiempo en el análisis de la información recolectada, generando talleres de estudio entre todos los técnicos y analistas que conforman el Sector Redes de Acceso Móvil.</t>
  </si>
  <si>
    <t>El desvío positivo se debe a que debido a la creación y puesta en marcha del nuevo Organismo ENACOM se ejecutaron tareas pendientes de logrando superar las previstas para este periodo.</t>
  </si>
  <si>
    <t>El desvío se explica a que existen variaciones en el número de solicitudes de inscripción presentadas por los administrados en cada trimestre y el cumplimiento de los requisitos formales para el otorgamiento de las mismas.</t>
  </si>
  <si>
    <t>El desvío negativo se debe a cuestiones asociadas a la demanda y al cumplimiento de los requisitos formales para su otorgamiento.</t>
  </si>
  <si>
    <t>El desvío negativo se debe a razones operativas y  a la falta de disponibilidad de recursos para llevar a cabo las comisiones de servicio en el interior del país.</t>
  </si>
  <si>
    <t>El desvío se debe a que el número de certificados emitidos varía de acuerdo con la cantidad de solicitudes presentadas por los administrados en cada trimestre, así como también según el cumplimiento o incumplimiento de los requisitos normativos en cada petición, análisis que se realiza en forma previa a la emisión del documento en trato.</t>
  </si>
  <si>
    <t>Con relación a los desvíos se destaca que la definición de la meta en términos de adjudicación, no contempla otra forma posible de finalización del tramite, cual es el rechazo/desistimiento; como así la adjudicación de una licencia depende en el caso de las adjudicaciones directas de la presentación de la documentación necesaria por parte de los peticionantes, a tal efecto.</t>
  </si>
  <si>
    <t>El  desvío acumulado se debe a que mediante el Decreto Nº 267/2015 se creó el ENACOM el cual fusiona AFSCA y AFTIC, en consecuencia se encuentra pendiente la aprobación de la estructura organizativa, por lo que se esta reformulando el Plan Anual de Inspecciones.</t>
  </si>
  <si>
    <t>El desvío negativo obedece principalmente al cambio de sistema de fiscalización de diferido a tiempo real y el de autoridades producida en el Organismo a principio de año.</t>
  </si>
  <si>
    <t>El desvío negativo se debe a la variación programática de los cronogramas de exámenes finales que se desarrollan en las distintas instituciones adscriptas al Instituto Superior de Enseñanza Radiofónica.</t>
  </si>
  <si>
    <t xml:space="preserve">El desvío negativo se debe a que los trámites vinculados con este programa se encuentran siendo auditados por la Sindicatura General de la Nación (SIGEN) en el marco del Convenio de Asistencia Técnica suscripto con el ENACOM, cuyo objetivo es la realización de una auditoria destinada a verificar los procesos de selección, otorgamiento y rendición de los subsidios correspondientes al FOMECA, como así también aquellos convenios específicos y otros en el marco de los Proyectos Especiales. </t>
  </si>
  <si>
    <t xml:space="preserve">El desvío negativo se debe a que las tareas vinculadas con este programa se encuentran siendo auditados por la Sindicatura General de la Nación (SIGEN) en el Marco del Convenio de Asistencia Técnica suscripto con el ENACOM, cuyo objetivo es la realización de una auditoria destinada a verificar los procesos de selección, otorgamiento y rendición de los subsidios correspondientes al FOMECA, como así también aquellos convenios específicos y otros en el marco de los Proyectos Especiales. </t>
  </si>
  <si>
    <t>El desvío negativo se debe a que las iniciativas realizadas en el marco de este programa se encuentran siendo auditados por la Sindicatura General de la Nación (SIGEN) en el Marco del Convenio de Asistencia Técnica suscripto con el ENACOM, cuyo objetivo es la realización de una auditoria destinada a verificar los procesos de selección, otorgamiento y rendición de los subsidios correspondientes al FOMECA, como así también aquellos convenios específicos y otros en el marco de los Proyectos Especiales.</t>
  </si>
  <si>
    <t>Mayor demanda por parte de los usuarios</t>
  </si>
  <si>
    <t>Por razones climáticas y operativas se posterga el inicio de algunos proyectos previstos para este trimestre y además concluyeron tres proyectos del área de zoología antes de lo previsto</t>
  </si>
  <si>
    <t>Por decisión política se amplió el alcance de la medición para el presente ciclo deportivo.</t>
  </si>
  <si>
    <t>Por razones Institucionales, el programa no informa el resultado de la gestión durante el segundo trimestre. Completará la información al cierre del ejercicio.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</si>
</sst>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10">
    <font>
      <sz val="10"/>
      <name val="Arial"/>
    </font>
    <font>
      <sz val="11"/>
      <color indexed="8"/>
      <name val="SansSerif"/>
    </font>
    <font>
      <sz val="11"/>
      <name val="Arial"/>
      <family val="2"/>
    </font>
    <font>
      <b/>
      <sz val="11"/>
      <color indexed="8"/>
      <name val="SansSerif"/>
    </font>
    <font>
      <b/>
      <sz val="11"/>
      <name val="SansSerif"/>
    </font>
    <font>
      <sz val="10"/>
      <color indexed="8"/>
      <name val="SansSerif"/>
    </font>
    <font>
      <sz val="11"/>
      <name val="SansSerif"/>
    </font>
    <font>
      <sz val="11"/>
      <color theme="0"/>
      <name val="SansSerif"/>
    </font>
    <font>
      <sz val="11"/>
      <color theme="1"/>
      <name val="Calibri"/>
      <family val="2"/>
    </font>
    <font>
      <sz val="10"/>
      <name val="Arial"/>
      <family val="2"/>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4" tint="0.79998168889431442"/>
      </top>
      <bottom style="thin">
        <color theme="4" tint="0.79998168889431442"/>
      </bottom>
      <diagonal/>
    </border>
  </borders>
  <cellStyleXfs count="1">
    <xf numFmtId="0" fontId="0" fillId="0" borderId="0"/>
  </cellStyleXfs>
  <cellXfs count="59">
    <xf numFmtId="0" fontId="0" fillId="0" borderId="0" xfId="0"/>
    <xf numFmtId="0" fontId="1" fillId="0" borderId="0" xfId="0" applyFont="1" applyBorder="1" applyAlignment="1" applyProtection="1">
      <alignment horizontal="left" vertical="top" wrapText="1"/>
    </xf>
    <xf numFmtId="0" fontId="7" fillId="2" borderId="0" xfId="0" applyFont="1" applyFill="1" applyBorder="1" applyAlignment="1" applyProtection="1">
      <alignment horizontal="left" vertical="center" wrapText="1"/>
    </xf>
    <xf numFmtId="0" fontId="1" fillId="2" borderId="0" xfId="0" applyFont="1" applyFill="1" applyBorder="1" applyAlignment="1" applyProtection="1">
      <alignment horizontal="left" vertical="center" wrapText="1"/>
    </xf>
    <xf numFmtId="0" fontId="2" fillId="0" borderId="0" xfId="0" applyFont="1" applyBorder="1"/>
    <xf numFmtId="0" fontId="2" fillId="0" borderId="0" xfId="0" applyFont="1" applyBorder="1" applyAlignment="1">
      <alignment wrapText="1"/>
    </xf>
    <xf numFmtId="0" fontId="1" fillId="3" borderId="0" xfId="0" applyFont="1" applyFill="1" applyBorder="1" applyAlignment="1" applyProtection="1">
      <alignment horizontal="left" vertical="top" wrapText="1"/>
    </xf>
    <xf numFmtId="0" fontId="1" fillId="3" borderId="0" xfId="0" applyFont="1" applyFill="1" applyBorder="1" applyAlignment="1" applyProtection="1">
      <alignment horizontal="left" vertical="center" wrapText="1"/>
    </xf>
    <xf numFmtId="0" fontId="1" fillId="3" borderId="0" xfId="0" applyFont="1" applyFill="1" applyBorder="1" applyAlignment="1" applyProtection="1">
      <alignment horizontal="center" vertical="center" wrapText="1"/>
    </xf>
    <xf numFmtId="3" fontId="1" fillId="3" borderId="0" xfId="0" applyNumberFormat="1" applyFont="1" applyFill="1" applyBorder="1" applyAlignment="1" applyProtection="1">
      <alignment horizontal="right" vertical="center" wrapText="1"/>
    </xf>
    <xf numFmtId="0" fontId="1" fillId="3" borderId="0" xfId="0" applyFont="1" applyFill="1" applyBorder="1" applyAlignment="1" applyProtection="1">
      <alignment horizontal="right" vertical="center" wrapText="1"/>
    </xf>
    <xf numFmtId="0" fontId="1" fillId="3" borderId="0" xfId="0" applyFont="1" applyFill="1" applyBorder="1" applyAlignment="1" applyProtection="1">
      <alignment vertical="center" wrapText="1"/>
    </xf>
    <xf numFmtId="164" fontId="1" fillId="3" borderId="0" xfId="0" applyNumberFormat="1" applyFont="1" applyFill="1" applyBorder="1" applyAlignment="1" applyProtection="1">
      <alignment horizontal="right" vertical="center" wrapText="1"/>
    </xf>
    <xf numFmtId="165" fontId="1" fillId="3" borderId="0" xfId="0" applyNumberFormat="1" applyFont="1" applyFill="1" applyBorder="1" applyAlignment="1" applyProtection="1">
      <alignment horizontal="right" vertical="center" wrapText="1"/>
    </xf>
    <xf numFmtId="0" fontId="1" fillId="2" borderId="0" xfId="0" applyFont="1" applyFill="1" applyBorder="1" applyAlignment="1" applyProtection="1">
      <alignment horizontal="center" vertical="center" wrapText="1"/>
    </xf>
    <xf numFmtId="3" fontId="1" fillId="2" borderId="0" xfId="0" applyNumberFormat="1" applyFont="1" applyFill="1" applyBorder="1" applyAlignment="1" applyProtection="1">
      <alignment horizontal="right" vertical="center" wrapText="1"/>
    </xf>
    <xf numFmtId="0" fontId="1" fillId="2" borderId="0" xfId="0" applyFont="1" applyFill="1" applyBorder="1" applyAlignment="1" applyProtection="1">
      <alignment horizontal="right" vertical="center" wrapText="1"/>
    </xf>
    <xf numFmtId="0" fontId="1" fillId="2" borderId="0" xfId="0" applyFont="1" applyFill="1" applyBorder="1" applyAlignment="1" applyProtection="1">
      <alignment vertical="center" wrapText="1"/>
    </xf>
    <xf numFmtId="0" fontId="3" fillId="0" borderId="0" xfId="0" applyFont="1" applyBorder="1" applyAlignment="1" applyProtection="1">
      <alignment horizontal="left" vertical="center" wrapText="1"/>
    </xf>
    <xf numFmtId="0" fontId="3" fillId="3" borderId="0" xfId="0" applyFont="1" applyFill="1" applyBorder="1" applyAlignment="1" applyProtection="1">
      <alignment horizontal="left" vertical="center" wrapText="1"/>
    </xf>
    <xf numFmtId="0" fontId="2" fillId="3" borderId="0" xfId="0" applyFont="1" applyFill="1" applyBorder="1"/>
    <xf numFmtId="0" fontId="4" fillId="3" borderId="0" xfId="0" applyFont="1" applyFill="1" applyBorder="1" applyAlignment="1" applyProtection="1">
      <alignment horizontal="left" vertical="center" wrapText="1"/>
    </xf>
    <xf numFmtId="0" fontId="1" fillId="3" borderId="0" xfId="0" applyFont="1" applyFill="1" applyBorder="1" applyAlignment="1" applyProtection="1">
      <alignment vertical="top" wrapText="1"/>
    </xf>
    <xf numFmtId="0" fontId="2" fillId="3" borderId="0" xfId="0" applyFont="1" applyFill="1" applyBorder="1" applyAlignment="1">
      <alignment wrapText="1"/>
    </xf>
    <xf numFmtId="0" fontId="5" fillId="3" borderId="0" xfId="0" applyFont="1" applyFill="1" applyBorder="1" applyAlignment="1" applyProtection="1">
      <alignment horizontal="center" vertical="top" wrapText="1"/>
    </xf>
    <xf numFmtId="0" fontId="6" fillId="3" borderId="0" xfId="0" applyFont="1" applyFill="1" applyBorder="1" applyAlignment="1" applyProtection="1">
      <alignment horizontal="left" vertical="center" wrapText="1"/>
    </xf>
    <xf numFmtId="3" fontId="6" fillId="3" borderId="0" xfId="0" applyNumberFormat="1" applyFont="1" applyFill="1" applyBorder="1" applyAlignment="1" applyProtection="1">
      <alignment horizontal="right" vertical="center" wrapText="1"/>
    </xf>
    <xf numFmtId="0" fontId="6" fillId="3" borderId="0" xfId="0" applyFont="1" applyFill="1" applyBorder="1" applyAlignment="1" applyProtection="1">
      <alignment horizontal="right" vertical="center" wrapText="1"/>
    </xf>
    <xf numFmtId="0" fontId="1" fillId="0" borderId="0" xfId="0" applyFont="1" applyBorder="1" applyAlignment="1" applyProtection="1">
      <alignment horizontal="left" vertical="center" wrapText="1"/>
    </xf>
    <xf numFmtId="3" fontId="1" fillId="0" borderId="0" xfId="0" applyNumberFormat="1" applyFont="1" applyFill="1" applyBorder="1" applyAlignment="1" applyProtection="1">
      <alignment horizontal="right" vertical="center" wrapText="1"/>
    </xf>
    <xf numFmtId="49" fontId="1" fillId="0" borderId="0" xfId="0" applyNumberFormat="1" applyFont="1" applyFill="1" applyBorder="1" applyAlignment="1" applyProtection="1">
      <alignment horizontal="right" vertical="center" wrapText="1"/>
    </xf>
    <xf numFmtId="0" fontId="3" fillId="5" borderId="1" xfId="0" applyFont="1" applyFill="1" applyBorder="1" applyAlignment="1" applyProtection="1">
      <alignment horizontal="center" vertical="center" wrapText="1"/>
    </xf>
    <xf numFmtId="0" fontId="3" fillId="5" borderId="2" xfId="0" applyFont="1" applyFill="1" applyBorder="1" applyAlignment="1" applyProtection="1">
      <alignment horizontal="center" vertical="center" wrapText="1"/>
    </xf>
    <xf numFmtId="0" fontId="3" fillId="5" borderId="3" xfId="0" applyFont="1" applyFill="1" applyBorder="1" applyAlignment="1" applyProtection="1">
      <alignment horizontal="center" vertical="center" wrapText="1"/>
    </xf>
    <xf numFmtId="3" fontId="1" fillId="3" borderId="0" xfId="0" quotePrefix="1" applyNumberFormat="1" applyFont="1" applyFill="1" applyBorder="1" applyAlignment="1" applyProtection="1">
      <alignment horizontal="right" vertical="center" wrapText="1"/>
    </xf>
    <xf numFmtId="49" fontId="1" fillId="3" borderId="0" xfId="0" applyNumberFormat="1" applyFont="1" applyFill="1" applyBorder="1" applyAlignment="1" applyProtection="1">
      <alignment horizontal="right" vertical="center" wrapText="1"/>
    </xf>
    <xf numFmtId="166" fontId="1" fillId="3" borderId="0" xfId="0" applyNumberFormat="1" applyFont="1" applyFill="1" applyBorder="1" applyAlignment="1" applyProtection="1">
      <alignment horizontal="right" vertical="center" wrapText="1"/>
    </xf>
    <xf numFmtId="3" fontId="8" fillId="3" borderId="4" xfId="0" applyNumberFormat="1" applyFont="1" applyFill="1" applyBorder="1"/>
    <xf numFmtId="0" fontId="0" fillId="4" borderId="0" xfId="0" applyFill="1"/>
    <xf numFmtId="0" fontId="2" fillId="4" borderId="0" xfId="0" applyFont="1" applyFill="1" applyBorder="1"/>
    <xf numFmtId="0" fontId="1" fillId="0" borderId="0" xfId="0" applyFont="1" applyFill="1" applyBorder="1" applyAlignment="1" applyProtection="1">
      <alignment horizontal="left" vertical="top" wrapText="1"/>
    </xf>
    <xf numFmtId="0" fontId="0" fillId="0" borderId="0" xfId="0" applyFill="1"/>
    <xf numFmtId="0" fontId="1" fillId="3" borderId="0" xfId="0" applyNumberFormat="1" applyFont="1" applyFill="1" applyBorder="1" applyAlignment="1" applyProtection="1">
      <alignment horizontal="right" vertical="center" wrapText="1"/>
    </xf>
    <xf numFmtId="165" fontId="1" fillId="3" borderId="0" xfId="0" applyNumberFormat="1" applyFont="1" applyFill="1" applyBorder="1" applyAlignment="1" applyProtection="1">
      <alignment horizontal="left" vertical="center" wrapText="1"/>
    </xf>
    <xf numFmtId="3" fontId="1" fillId="3" borderId="0" xfId="0" applyNumberFormat="1" applyFont="1" applyFill="1" applyBorder="1" applyAlignment="1" applyProtection="1">
      <alignment horizontal="left" vertical="center" wrapText="1"/>
    </xf>
    <xf numFmtId="164" fontId="1" fillId="0" borderId="0" xfId="0" applyNumberFormat="1" applyFont="1" applyFill="1" applyBorder="1" applyAlignment="1" applyProtection="1">
      <alignment horizontal="right" vertical="center" wrapText="1"/>
    </xf>
    <xf numFmtId="0" fontId="6" fillId="3" borderId="0" xfId="0" applyFont="1" applyFill="1" applyBorder="1" applyAlignment="1" applyProtection="1">
      <alignment vertical="center" wrapText="1"/>
    </xf>
    <xf numFmtId="0" fontId="0" fillId="0" borderId="0" xfId="0" applyAlignment="1">
      <alignment wrapText="1"/>
    </xf>
    <xf numFmtId="0" fontId="0" fillId="3" borderId="0" xfId="0" applyFill="1"/>
    <xf numFmtId="0" fontId="9" fillId="0" borderId="0" xfId="0" applyFont="1" applyAlignment="1">
      <alignment wrapText="1"/>
    </xf>
    <xf numFmtId="0" fontId="9" fillId="3" borderId="0" xfId="0" applyFont="1" applyFill="1" applyAlignment="1">
      <alignment wrapText="1"/>
    </xf>
    <xf numFmtId="0" fontId="0" fillId="3" borderId="0" xfId="0" applyFill="1" applyAlignment="1">
      <alignment wrapText="1"/>
    </xf>
    <xf numFmtId="0" fontId="3" fillId="3" borderId="0" xfId="0" applyFont="1" applyFill="1" applyBorder="1" applyAlignment="1" applyProtection="1">
      <alignment horizontal="center" vertical="center"/>
    </xf>
    <xf numFmtId="0" fontId="1" fillId="0" borderId="0" xfId="0" applyFont="1" applyFill="1" applyBorder="1" applyAlignment="1" applyProtection="1">
      <alignment horizontal="left" vertical="center" wrapText="1"/>
    </xf>
    <xf numFmtId="0" fontId="1"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165" fontId="1" fillId="0" borderId="0" xfId="0" applyNumberFormat="1" applyFont="1" applyFill="1" applyBorder="1" applyAlignment="1" applyProtection="1">
      <alignment horizontal="right" vertical="center" wrapText="1"/>
    </xf>
    <xf numFmtId="0" fontId="1" fillId="0" borderId="0" xfId="0" applyFont="1" applyFill="1" applyBorder="1" applyAlignment="1" applyProtection="1">
      <alignment vertical="center" wrapText="1"/>
    </xf>
    <xf numFmtId="0" fontId="3" fillId="0" borderId="0"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sbarrionuevo\Desktop\F&#237;sico%20para%20Cuadro%20A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s"/>
      <sheetName val="Base"/>
      <sheetName val="TD"/>
    </sheetNames>
    <sheetDataSet>
      <sheetData sheetId="0">
        <row r="234">
          <cell r="N234" t="str">
            <v>Ejecución de Obras Civiles FerroviariasObra Habilitada</v>
          </cell>
          <cell r="O234">
            <v>0</v>
          </cell>
        </row>
        <row r="235">
          <cell r="N235" t="str">
            <v>Optimización de Centros de TransbordoObra Habilitada</v>
          </cell>
          <cell r="O235">
            <v>0</v>
          </cell>
        </row>
        <row r="236">
          <cell r="N236" t="str">
            <v>Incorporación de Material Rodante al Sistema Ferroviario de PasajerosUnidad Incorporada</v>
          </cell>
          <cell r="O236">
            <v>187</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2743"/>
  <sheetViews>
    <sheetView tabSelected="1" topLeftCell="C1" zoomScale="80" zoomScaleNormal="80" workbookViewId="0">
      <pane xSplit="1" ySplit="5" topLeftCell="D6" activePane="bottomRight" state="frozen"/>
      <selection activeCell="C1" sqref="C1"/>
      <selection pane="topRight" activeCell="D1" sqref="D1"/>
      <selection pane="bottomLeft" activeCell="C6" sqref="C6"/>
      <selection pane="bottomRight" activeCell="C932" sqref="C932"/>
    </sheetView>
  </sheetViews>
  <sheetFormatPr baseColWidth="10" defaultColWidth="9.140625" defaultRowHeight="14.25"/>
  <cols>
    <col min="1" max="1" width="4.42578125" style="4" customWidth="1"/>
    <col min="2" max="2" width="11.85546875" style="4" customWidth="1"/>
    <col min="3" max="3" width="30.28515625" style="4" customWidth="1"/>
    <col min="4" max="4" width="12.5703125" style="4" customWidth="1"/>
    <col min="5" max="5" width="28.85546875" style="4" bestFit="1" customWidth="1"/>
    <col min="6" max="6" width="17.5703125" style="4" customWidth="1"/>
    <col min="7" max="7" width="16.5703125" style="4" customWidth="1"/>
    <col min="8" max="8" width="16.28515625" style="4" customWidth="1"/>
    <col min="9" max="9" width="19.28515625" style="4" customWidth="1"/>
    <col min="10" max="10" width="9.85546875" style="4" customWidth="1"/>
    <col min="11" max="11" width="12.42578125" style="4" customWidth="1"/>
    <col min="12" max="12" width="62.28515625" style="4" customWidth="1"/>
    <col min="13" max="13" width="21.28515625" style="4" customWidth="1"/>
    <col min="14" max="14" width="14.5703125" style="4" bestFit="1" customWidth="1"/>
    <col min="15" max="15" width="19.140625" style="4" customWidth="1"/>
    <col min="16" max="16" width="14.42578125" style="4" customWidth="1"/>
    <col min="17" max="17" width="18.5703125" style="4" customWidth="1"/>
    <col min="18" max="18" width="12.42578125" style="4" bestFit="1" customWidth="1"/>
    <col min="19" max="19" width="13.7109375" style="4" bestFit="1" customWidth="1"/>
    <col min="20" max="20" width="64" style="5" customWidth="1"/>
    <col min="21" max="21" width="33" customWidth="1"/>
    <col min="22" max="22" width="14.5703125" customWidth="1"/>
    <col min="23" max="23" width="14.42578125" bestFit="1" customWidth="1"/>
    <col min="33" max="33" width="14.42578125" style="4" bestFit="1" customWidth="1"/>
    <col min="34" max="16384" width="9.140625" style="4"/>
  </cols>
  <sheetData>
    <row r="1" spans="1:32" s="20" customFormat="1" ht="14.25" customHeight="1">
      <c r="A1" s="6"/>
      <c r="B1" s="6"/>
      <c r="C1" s="52" t="s">
        <v>3125</v>
      </c>
      <c r="D1" s="52"/>
      <c r="E1" s="52"/>
      <c r="F1" s="52"/>
      <c r="G1" s="52"/>
      <c r="H1" s="52"/>
      <c r="I1" s="52"/>
      <c r="J1" s="52"/>
      <c r="K1" s="52"/>
      <c r="L1" s="52"/>
      <c r="M1" s="52"/>
      <c r="N1" s="52"/>
      <c r="O1" s="52"/>
      <c r="P1" s="52"/>
      <c r="Q1" s="52"/>
      <c r="R1" s="52"/>
      <c r="S1" s="52"/>
      <c r="T1" s="52"/>
      <c r="U1"/>
      <c r="V1"/>
      <c r="W1"/>
      <c r="X1"/>
      <c r="Y1"/>
      <c r="Z1"/>
      <c r="AA1"/>
      <c r="AB1"/>
      <c r="AC1"/>
      <c r="AD1"/>
      <c r="AE1"/>
      <c r="AF1"/>
    </row>
    <row r="2" spans="1:32" s="20" customFormat="1" ht="14.25" customHeight="1">
      <c r="A2" s="6"/>
      <c r="B2" s="6"/>
      <c r="C2" s="52" t="s">
        <v>0</v>
      </c>
      <c r="D2" s="52"/>
      <c r="E2" s="52"/>
      <c r="F2" s="52"/>
      <c r="G2" s="52"/>
      <c r="H2" s="52"/>
      <c r="I2" s="52"/>
      <c r="J2" s="52"/>
      <c r="K2" s="52"/>
      <c r="L2" s="52"/>
      <c r="M2" s="52"/>
      <c r="N2" s="52"/>
      <c r="O2" s="52"/>
      <c r="P2" s="52"/>
      <c r="Q2" s="52"/>
      <c r="R2" s="52"/>
      <c r="S2" s="52"/>
      <c r="T2" s="52"/>
      <c r="U2"/>
      <c r="V2"/>
      <c r="W2"/>
      <c r="X2"/>
      <c r="Y2"/>
      <c r="Z2"/>
      <c r="AA2"/>
      <c r="AB2"/>
      <c r="AC2"/>
      <c r="AD2"/>
      <c r="AE2"/>
      <c r="AF2"/>
    </row>
    <row r="3" spans="1:32" s="20" customFormat="1" ht="17.25" customHeight="1">
      <c r="A3" s="6"/>
      <c r="B3" s="6"/>
      <c r="C3" s="52" t="s">
        <v>1</v>
      </c>
      <c r="D3" s="52"/>
      <c r="E3" s="52"/>
      <c r="F3" s="52"/>
      <c r="G3" s="52"/>
      <c r="H3" s="52"/>
      <c r="I3" s="52"/>
      <c r="J3" s="52"/>
      <c r="K3" s="52"/>
      <c r="L3" s="52"/>
      <c r="M3" s="52"/>
      <c r="N3" s="52"/>
      <c r="O3" s="52"/>
      <c r="P3" s="52"/>
      <c r="Q3" s="52"/>
      <c r="R3" s="52"/>
      <c r="S3" s="52"/>
      <c r="T3" s="52"/>
      <c r="U3"/>
      <c r="V3"/>
      <c r="W3"/>
      <c r="X3"/>
      <c r="Y3"/>
      <c r="Z3"/>
      <c r="AA3"/>
      <c r="AB3"/>
      <c r="AC3"/>
      <c r="AD3"/>
      <c r="AE3"/>
      <c r="AF3"/>
    </row>
    <row r="4" spans="1:32" s="20" customFormat="1" ht="5.25" customHeight="1" thickBot="1">
      <c r="A4" s="6"/>
      <c r="B4" s="6"/>
      <c r="C4" s="22"/>
      <c r="D4" s="22"/>
      <c r="E4" s="22"/>
      <c r="F4" s="22"/>
      <c r="G4" s="22"/>
      <c r="H4" s="22"/>
      <c r="I4" s="22"/>
      <c r="J4" s="22"/>
      <c r="K4" s="22"/>
      <c r="L4" s="24"/>
      <c r="M4" s="24"/>
      <c r="N4" s="24"/>
      <c r="O4" s="24"/>
      <c r="P4" s="22"/>
      <c r="Q4" s="22"/>
      <c r="R4" s="22"/>
      <c r="S4" s="22"/>
      <c r="T4" s="22"/>
      <c r="U4"/>
      <c r="V4"/>
      <c r="W4"/>
      <c r="X4"/>
      <c r="Y4"/>
      <c r="Z4"/>
      <c r="AA4"/>
      <c r="AB4"/>
      <c r="AC4"/>
      <c r="AD4"/>
      <c r="AE4"/>
      <c r="AF4"/>
    </row>
    <row r="5" spans="1:32" ht="66" customHeight="1" thickBot="1">
      <c r="A5" s="1">
        <v>1</v>
      </c>
      <c r="B5" s="1"/>
      <c r="C5" s="31" t="s">
        <v>2</v>
      </c>
      <c r="D5" s="32" t="s">
        <v>3</v>
      </c>
      <c r="E5" s="32" t="s">
        <v>4</v>
      </c>
      <c r="F5" s="32" t="s">
        <v>5</v>
      </c>
      <c r="G5" s="32" t="s">
        <v>6</v>
      </c>
      <c r="H5" s="32" t="s">
        <v>3032</v>
      </c>
      <c r="I5" s="32" t="s">
        <v>3033</v>
      </c>
      <c r="J5" s="32" t="s">
        <v>7</v>
      </c>
      <c r="K5" s="32" t="s">
        <v>8</v>
      </c>
      <c r="L5" s="32" t="s">
        <v>9</v>
      </c>
      <c r="M5" s="32" t="s">
        <v>10</v>
      </c>
      <c r="N5" s="32" t="s">
        <v>11</v>
      </c>
      <c r="O5" s="32" t="s">
        <v>3126</v>
      </c>
      <c r="P5" s="32" t="s">
        <v>12</v>
      </c>
      <c r="Q5" s="32" t="s">
        <v>13</v>
      </c>
      <c r="R5" s="32" t="s">
        <v>14</v>
      </c>
      <c r="S5" s="32" t="s">
        <v>15</v>
      </c>
      <c r="T5" s="33" t="s">
        <v>3031</v>
      </c>
    </row>
    <row r="6" spans="1:32">
      <c r="A6" s="1">
        <v>1</v>
      </c>
      <c r="B6" s="1"/>
      <c r="C6" s="2" t="s">
        <v>16</v>
      </c>
      <c r="D6" s="14" t="s">
        <v>17</v>
      </c>
      <c r="E6" s="15"/>
      <c r="F6" s="15"/>
      <c r="G6" s="15"/>
      <c r="H6" s="16" t="s">
        <v>17</v>
      </c>
      <c r="I6" s="15"/>
      <c r="J6" s="16" t="s">
        <v>17</v>
      </c>
      <c r="K6" s="14" t="s">
        <v>17</v>
      </c>
      <c r="L6" s="3" t="s">
        <v>17</v>
      </c>
      <c r="M6" s="3" t="s">
        <v>17</v>
      </c>
      <c r="N6" s="15"/>
      <c r="O6" s="15"/>
      <c r="P6" s="15"/>
      <c r="Q6" s="15"/>
      <c r="R6" s="16" t="s">
        <v>17</v>
      </c>
      <c r="S6" s="16" t="s">
        <v>17</v>
      </c>
      <c r="T6" s="17" t="s">
        <v>17</v>
      </c>
    </row>
    <row r="7" spans="1:32" ht="30">
      <c r="A7" s="6">
        <v>11</v>
      </c>
      <c r="B7" s="6"/>
      <c r="C7" s="19" t="s">
        <v>18</v>
      </c>
      <c r="D7" s="8" t="s">
        <v>17</v>
      </c>
      <c r="E7" s="9"/>
      <c r="F7" s="9"/>
      <c r="G7" s="9"/>
      <c r="H7" s="10" t="s">
        <v>17</v>
      </c>
      <c r="I7" s="9"/>
      <c r="J7" s="10" t="s">
        <v>17</v>
      </c>
      <c r="K7" s="8" t="s">
        <v>17</v>
      </c>
      <c r="L7" s="7" t="s">
        <v>17</v>
      </c>
      <c r="M7" s="7" t="s">
        <v>17</v>
      </c>
      <c r="N7" s="9"/>
      <c r="O7" s="9"/>
      <c r="P7" s="9"/>
      <c r="Q7" s="9"/>
      <c r="R7" s="10" t="s">
        <v>17</v>
      </c>
      <c r="S7" s="10" t="s">
        <v>17</v>
      </c>
      <c r="T7" s="11" t="s">
        <v>17</v>
      </c>
    </row>
    <row r="8" spans="1:32" ht="28.5">
      <c r="A8" s="6">
        <v>11</v>
      </c>
      <c r="B8" s="6"/>
      <c r="C8" s="7" t="s">
        <v>19</v>
      </c>
      <c r="D8" s="8" t="s">
        <v>20</v>
      </c>
      <c r="E8" s="9">
        <v>384977134</v>
      </c>
      <c r="F8" s="9">
        <v>492614104</v>
      </c>
      <c r="G8" s="9">
        <f>IFERROR(F8-E8,0)</f>
        <v>107636970</v>
      </c>
      <c r="H8" s="12">
        <f>IFERROR((F8/E8-1)*100,0)</f>
        <v>27.959315110907347</v>
      </c>
      <c r="I8" s="9">
        <v>995054000</v>
      </c>
      <c r="J8" s="12">
        <v>49.5</v>
      </c>
      <c r="K8" s="8" t="s">
        <v>17</v>
      </c>
      <c r="L8" s="7" t="s">
        <v>17</v>
      </c>
      <c r="M8" s="7" t="s">
        <v>17</v>
      </c>
      <c r="N8" s="9"/>
      <c r="O8" s="9"/>
      <c r="P8" s="9"/>
      <c r="Q8" s="9"/>
      <c r="R8" s="10" t="s">
        <v>17</v>
      </c>
      <c r="S8" s="10" t="s">
        <v>17</v>
      </c>
      <c r="T8" s="11" t="s">
        <v>17</v>
      </c>
    </row>
    <row r="9" spans="1:32" ht="28.5">
      <c r="A9" s="6">
        <v>11</v>
      </c>
      <c r="B9" s="6"/>
      <c r="C9" s="7" t="s">
        <v>21</v>
      </c>
      <c r="D9" s="8" t="s">
        <v>17</v>
      </c>
      <c r="E9" s="9"/>
      <c r="F9" s="9"/>
      <c r="G9" s="9"/>
      <c r="H9" s="10" t="s">
        <v>17</v>
      </c>
      <c r="I9" s="9"/>
      <c r="J9" s="10" t="s">
        <v>17</v>
      </c>
      <c r="K9" s="8" t="s">
        <v>22</v>
      </c>
      <c r="L9" s="7" t="s">
        <v>23</v>
      </c>
      <c r="M9" s="7" t="s">
        <v>24</v>
      </c>
      <c r="N9" s="9">
        <v>230</v>
      </c>
      <c r="O9" s="9">
        <v>0</v>
      </c>
      <c r="P9" s="9">
        <v>0</v>
      </c>
      <c r="Q9" s="9">
        <v>0</v>
      </c>
      <c r="R9" s="10" t="s">
        <v>25</v>
      </c>
      <c r="S9" s="13">
        <v>0</v>
      </c>
      <c r="T9" s="11" t="s">
        <v>17</v>
      </c>
    </row>
    <row r="10" spans="1:32" ht="28.5">
      <c r="A10" s="6">
        <v>11</v>
      </c>
      <c r="B10" s="6"/>
      <c r="C10" s="6"/>
      <c r="D10" s="8" t="s">
        <v>17</v>
      </c>
      <c r="E10" s="9"/>
      <c r="F10" s="9"/>
      <c r="G10" s="9"/>
      <c r="H10" s="10" t="s">
        <v>17</v>
      </c>
      <c r="I10" s="9"/>
      <c r="J10" s="10" t="s">
        <v>17</v>
      </c>
      <c r="K10" s="8" t="s">
        <v>22</v>
      </c>
      <c r="L10" s="7" t="s">
        <v>26</v>
      </c>
      <c r="M10" s="7" t="s">
        <v>27</v>
      </c>
      <c r="N10" s="9">
        <v>400</v>
      </c>
      <c r="O10" s="9">
        <v>0</v>
      </c>
      <c r="P10" s="9">
        <v>0</v>
      </c>
      <c r="Q10" s="9">
        <v>0</v>
      </c>
      <c r="R10" s="10" t="s">
        <v>25</v>
      </c>
      <c r="S10" s="13">
        <v>0</v>
      </c>
      <c r="T10" s="11" t="s">
        <v>17</v>
      </c>
    </row>
    <row r="11" spans="1:32" ht="30">
      <c r="A11" s="6">
        <v>11</v>
      </c>
      <c r="B11" s="6"/>
      <c r="C11" s="19" t="s">
        <v>28</v>
      </c>
      <c r="D11" s="8" t="s">
        <v>17</v>
      </c>
      <c r="E11" s="9"/>
      <c r="F11" s="9"/>
      <c r="G11" s="9"/>
      <c r="H11" s="10" t="s">
        <v>17</v>
      </c>
      <c r="I11" s="9"/>
      <c r="J11" s="10" t="s">
        <v>17</v>
      </c>
      <c r="K11" s="8" t="s">
        <v>17</v>
      </c>
      <c r="L11" s="7" t="s">
        <v>17</v>
      </c>
      <c r="M11" s="7" t="s">
        <v>17</v>
      </c>
      <c r="N11" s="9"/>
      <c r="O11" s="9"/>
      <c r="P11" s="9"/>
      <c r="Q11" s="9"/>
      <c r="R11" s="10" t="s">
        <v>17</v>
      </c>
      <c r="S11" s="10" t="s">
        <v>17</v>
      </c>
      <c r="T11" s="11" t="s">
        <v>17</v>
      </c>
    </row>
    <row r="12" spans="1:32" ht="28.5">
      <c r="A12" s="6">
        <v>11</v>
      </c>
      <c r="B12" s="6"/>
      <c r="C12" s="7" t="s">
        <v>29</v>
      </c>
      <c r="D12" s="8" t="s">
        <v>30</v>
      </c>
      <c r="E12" s="9">
        <v>445936123</v>
      </c>
      <c r="F12" s="9">
        <v>602972889</v>
      </c>
      <c r="G12" s="9">
        <f>IFERROR(F12-E12,0)</f>
        <v>157036766</v>
      </c>
      <c r="H12" s="12">
        <f>IFERROR((F12/E12-1)*100,0)</f>
        <v>35.215080793084795</v>
      </c>
      <c r="I12" s="9">
        <v>1032268114</v>
      </c>
      <c r="J12" s="12">
        <v>58.4</v>
      </c>
      <c r="K12" s="8" t="s">
        <v>17</v>
      </c>
      <c r="L12" s="7" t="s">
        <v>17</v>
      </c>
      <c r="M12" s="7" t="s">
        <v>17</v>
      </c>
      <c r="N12" s="9"/>
      <c r="O12" s="9"/>
      <c r="P12" s="9"/>
      <c r="Q12" s="9"/>
      <c r="R12" s="10" t="s">
        <v>17</v>
      </c>
      <c r="S12" s="10" t="s">
        <v>17</v>
      </c>
      <c r="T12" s="11" t="s">
        <v>17</v>
      </c>
    </row>
    <row r="13" spans="1:32" ht="28.5">
      <c r="A13" s="6">
        <v>11</v>
      </c>
      <c r="B13" s="6"/>
      <c r="C13" s="7" t="s">
        <v>31</v>
      </c>
      <c r="D13" s="8" t="s">
        <v>17</v>
      </c>
      <c r="E13" s="9"/>
      <c r="F13" s="9"/>
      <c r="G13" s="9"/>
      <c r="H13" s="10" t="s">
        <v>17</v>
      </c>
      <c r="I13" s="9"/>
      <c r="J13" s="10" t="s">
        <v>17</v>
      </c>
      <c r="K13" s="8" t="s">
        <v>22</v>
      </c>
      <c r="L13" s="7" t="s">
        <v>32</v>
      </c>
      <c r="M13" s="7" t="s">
        <v>33</v>
      </c>
      <c r="N13" s="9">
        <v>1200000</v>
      </c>
      <c r="O13" s="9">
        <v>564000</v>
      </c>
      <c r="P13" s="9">
        <v>288824</v>
      </c>
      <c r="Q13" s="9">
        <v>237232</v>
      </c>
      <c r="R13" s="13">
        <v>19.8</v>
      </c>
      <c r="S13" s="13">
        <v>-57.9</v>
      </c>
      <c r="T13" s="11" t="s">
        <v>3127</v>
      </c>
    </row>
    <row r="14" spans="1:32">
      <c r="A14" s="6">
        <v>11</v>
      </c>
      <c r="B14" s="6"/>
      <c r="C14" s="6"/>
      <c r="D14" s="8" t="s">
        <v>17</v>
      </c>
      <c r="E14" s="9"/>
      <c r="F14" s="9"/>
      <c r="G14" s="9"/>
      <c r="H14" s="10" t="s">
        <v>17</v>
      </c>
      <c r="I14" s="9"/>
      <c r="J14" s="10" t="s">
        <v>17</v>
      </c>
      <c r="K14" s="8" t="s">
        <v>22</v>
      </c>
      <c r="L14" s="7" t="s">
        <v>32</v>
      </c>
      <c r="M14" s="7" t="s">
        <v>34</v>
      </c>
      <c r="N14" s="9">
        <v>700000</v>
      </c>
      <c r="O14" s="9">
        <v>336000</v>
      </c>
      <c r="P14" s="9">
        <v>300016</v>
      </c>
      <c r="Q14" s="9">
        <v>401867</v>
      </c>
      <c r="R14" s="13">
        <v>57.4</v>
      </c>
      <c r="S14" s="13">
        <v>19.600000000000001</v>
      </c>
      <c r="T14" s="11" t="s">
        <v>3389</v>
      </c>
    </row>
    <row r="15" spans="1:32">
      <c r="A15" s="6">
        <v>11</v>
      </c>
      <c r="B15" s="6"/>
      <c r="C15" s="6"/>
      <c r="D15" s="8" t="s">
        <v>17</v>
      </c>
      <c r="E15" s="9"/>
      <c r="F15" s="9"/>
      <c r="G15" s="9"/>
      <c r="H15" s="10" t="s">
        <v>17</v>
      </c>
      <c r="I15" s="9"/>
      <c r="J15" s="10" t="s">
        <v>17</v>
      </c>
      <c r="K15" s="8" t="s">
        <v>22</v>
      </c>
      <c r="L15" s="7" t="s">
        <v>35</v>
      </c>
      <c r="M15" s="7" t="s">
        <v>36</v>
      </c>
      <c r="N15" s="9">
        <v>2000</v>
      </c>
      <c r="O15" s="9">
        <v>760</v>
      </c>
      <c r="P15" s="9">
        <v>1911</v>
      </c>
      <c r="Q15" s="9">
        <v>790</v>
      </c>
      <c r="R15" s="13">
        <v>39.5</v>
      </c>
      <c r="S15" s="13">
        <v>3.9</v>
      </c>
      <c r="T15" s="11" t="s">
        <v>37</v>
      </c>
    </row>
    <row r="16" spans="1:32" ht="28.5">
      <c r="A16" s="6">
        <v>11</v>
      </c>
      <c r="B16" s="6"/>
      <c r="C16" s="6"/>
      <c r="D16" s="8" t="s">
        <v>17</v>
      </c>
      <c r="E16" s="9"/>
      <c r="F16" s="9"/>
      <c r="G16" s="9"/>
      <c r="H16" s="10" t="s">
        <v>17</v>
      </c>
      <c r="I16" s="9"/>
      <c r="J16" s="10" t="s">
        <v>17</v>
      </c>
      <c r="K16" s="8" t="s">
        <v>22</v>
      </c>
      <c r="L16" s="7" t="s">
        <v>38</v>
      </c>
      <c r="M16" s="7" t="s">
        <v>39</v>
      </c>
      <c r="N16" s="9">
        <v>10000</v>
      </c>
      <c r="O16" s="9">
        <v>5700</v>
      </c>
      <c r="P16" s="9">
        <v>9110</v>
      </c>
      <c r="Q16" s="9">
        <v>9902</v>
      </c>
      <c r="R16" s="13">
        <v>99</v>
      </c>
      <c r="S16" s="13">
        <v>73.7</v>
      </c>
      <c r="T16" s="11" t="s">
        <v>40</v>
      </c>
    </row>
    <row r="17" spans="1:20">
      <c r="A17" s="6">
        <v>11</v>
      </c>
      <c r="B17" s="6"/>
      <c r="C17" s="6"/>
      <c r="D17" s="8" t="s">
        <v>17</v>
      </c>
      <c r="E17" s="9"/>
      <c r="F17" s="9"/>
      <c r="G17" s="9"/>
      <c r="H17" s="10" t="s">
        <v>17</v>
      </c>
      <c r="I17" s="9"/>
      <c r="J17" s="10" t="s">
        <v>17</v>
      </c>
      <c r="K17" s="8" t="s">
        <v>22</v>
      </c>
      <c r="L17" s="7" t="s">
        <v>41</v>
      </c>
      <c r="M17" s="7" t="s">
        <v>42</v>
      </c>
      <c r="N17" s="9">
        <v>1100000</v>
      </c>
      <c r="O17" s="9">
        <v>539000</v>
      </c>
      <c r="P17" s="9">
        <v>295419</v>
      </c>
      <c r="Q17" s="9">
        <v>360287</v>
      </c>
      <c r="R17" s="13">
        <v>32.799999999999997</v>
      </c>
      <c r="S17" s="13">
        <v>-33.200000000000003</v>
      </c>
      <c r="T17" s="11" t="s">
        <v>3128</v>
      </c>
    </row>
    <row r="18" spans="1:20">
      <c r="A18" s="6">
        <v>11</v>
      </c>
      <c r="B18" s="6"/>
      <c r="C18" s="6"/>
      <c r="D18" s="8" t="s">
        <v>17</v>
      </c>
      <c r="E18" s="9"/>
      <c r="F18" s="9"/>
      <c r="G18" s="9"/>
      <c r="H18" s="10" t="s">
        <v>17</v>
      </c>
      <c r="I18" s="9"/>
      <c r="J18" s="10" t="s">
        <v>17</v>
      </c>
      <c r="K18" s="8" t="s">
        <v>22</v>
      </c>
      <c r="L18" s="7" t="s">
        <v>43</v>
      </c>
      <c r="M18" s="7" t="s">
        <v>44</v>
      </c>
      <c r="N18" s="9">
        <v>90</v>
      </c>
      <c r="O18" s="9">
        <v>40</v>
      </c>
      <c r="P18" s="9">
        <v>40</v>
      </c>
      <c r="Q18" s="9">
        <v>59</v>
      </c>
      <c r="R18" s="13">
        <v>65.599999999999994</v>
      </c>
      <c r="S18" s="13">
        <v>47.5</v>
      </c>
      <c r="T18" s="11" t="s">
        <v>3034</v>
      </c>
    </row>
    <row r="19" spans="1:20" ht="28.5">
      <c r="A19" s="6">
        <v>11</v>
      </c>
      <c r="B19" s="6"/>
      <c r="C19" s="6"/>
      <c r="D19" s="8" t="s">
        <v>17</v>
      </c>
      <c r="E19" s="9"/>
      <c r="F19" s="9"/>
      <c r="G19" s="9"/>
      <c r="H19" s="10" t="s">
        <v>17</v>
      </c>
      <c r="I19" s="9"/>
      <c r="J19" s="10" t="s">
        <v>17</v>
      </c>
      <c r="K19" s="8" t="s">
        <v>22</v>
      </c>
      <c r="L19" s="7" t="s">
        <v>45</v>
      </c>
      <c r="M19" s="7" t="s">
        <v>46</v>
      </c>
      <c r="N19" s="9">
        <v>100000</v>
      </c>
      <c r="O19" s="9">
        <v>80000</v>
      </c>
      <c r="P19" s="9">
        <v>266448</v>
      </c>
      <c r="Q19" s="9">
        <v>196511</v>
      </c>
      <c r="R19" s="13">
        <v>196.5</v>
      </c>
      <c r="S19" s="13">
        <v>145.6</v>
      </c>
      <c r="T19" s="11" t="s">
        <v>3035</v>
      </c>
    </row>
    <row r="20" spans="1:20" ht="28.5">
      <c r="A20" s="6">
        <v>11</v>
      </c>
      <c r="B20" s="6"/>
      <c r="C20" s="6"/>
      <c r="D20" s="8" t="s">
        <v>17</v>
      </c>
      <c r="E20" s="9"/>
      <c r="F20" s="9"/>
      <c r="G20" s="9"/>
      <c r="H20" s="10" t="s">
        <v>17</v>
      </c>
      <c r="I20" s="9"/>
      <c r="J20" s="10" t="s">
        <v>17</v>
      </c>
      <c r="K20" s="8" t="s">
        <v>22</v>
      </c>
      <c r="L20" s="7" t="s">
        <v>47</v>
      </c>
      <c r="M20" s="7" t="s">
        <v>48</v>
      </c>
      <c r="N20" s="9">
        <v>12300</v>
      </c>
      <c r="O20" s="9">
        <v>5100</v>
      </c>
      <c r="P20" s="9">
        <v>4231</v>
      </c>
      <c r="Q20" s="9">
        <v>4763</v>
      </c>
      <c r="R20" s="13">
        <v>38.700000000000003</v>
      </c>
      <c r="S20" s="13">
        <v>-6.6</v>
      </c>
      <c r="T20" s="11" t="s">
        <v>3036</v>
      </c>
    </row>
    <row r="21" spans="1:20" ht="30">
      <c r="A21" s="6">
        <v>11</v>
      </c>
      <c r="B21" s="6"/>
      <c r="C21" s="19" t="s">
        <v>49</v>
      </c>
      <c r="D21" s="8" t="s">
        <v>17</v>
      </c>
      <c r="E21" s="9"/>
      <c r="F21" s="9"/>
      <c r="G21" s="9"/>
      <c r="H21" s="10" t="s">
        <v>17</v>
      </c>
      <c r="I21" s="9"/>
      <c r="J21" s="10" t="s">
        <v>17</v>
      </c>
      <c r="K21" s="8" t="s">
        <v>17</v>
      </c>
      <c r="L21" s="7" t="s">
        <v>17</v>
      </c>
      <c r="M21" s="7" t="s">
        <v>17</v>
      </c>
      <c r="N21" s="9"/>
      <c r="O21" s="9"/>
      <c r="P21" s="9"/>
      <c r="Q21" s="9"/>
      <c r="R21" s="10" t="s">
        <v>17</v>
      </c>
      <c r="S21" s="10" t="s">
        <v>17</v>
      </c>
      <c r="T21" s="11" t="s">
        <v>17</v>
      </c>
    </row>
    <row r="22" spans="1:20" ht="28.5">
      <c r="A22" s="6">
        <v>11</v>
      </c>
      <c r="B22" s="6"/>
      <c r="C22" s="7" t="s">
        <v>50</v>
      </c>
      <c r="D22" s="8" t="s">
        <v>51</v>
      </c>
      <c r="E22" s="9">
        <v>133198898</v>
      </c>
      <c r="F22" s="9">
        <v>173018438</v>
      </c>
      <c r="G22" s="9">
        <f>IFERROR(F22-E22,0)</f>
        <v>39819540</v>
      </c>
      <c r="H22" s="12">
        <f>IFERROR((F22/E22-1)*100,0)</f>
        <v>29.894796877373576</v>
      </c>
      <c r="I22" s="9">
        <v>359168000</v>
      </c>
      <c r="J22" s="12">
        <v>48.2</v>
      </c>
      <c r="K22" s="8" t="s">
        <v>17</v>
      </c>
      <c r="L22" s="7" t="s">
        <v>17</v>
      </c>
      <c r="M22" s="7" t="s">
        <v>17</v>
      </c>
      <c r="N22" s="9"/>
      <c r="O22" s="9"/>
      <c r="P22" s="9"/>
      <c r="Q22" s="9"/>
      <c r="R22" s="10" t="s">
        <v>17</v>
      </c>
      <c r="S22" s="10" t="s">
        <v>17</v>
      </c>
      <c r="T22" s="11" t="s">
        <v>17</v>
      </c>
    </row>
    <row r="23" spans="1:20" ht="28.5">
      <c r="A23" s="6">
        <v>11</v>
      </c>
      <c r="B23" s="6"/>
      <c r="C23" s="7" t="s">
        <v>52</v>
      </c>
      <c r="D23" s="8" t="s">
        <v>17</v>
      </c>
      <c r="E23" s="9"/>
      <c r="F23" s="9"/>
      <c r="G23" s="9"/>
      <c r="H23" s="10" t="s">
        <v>17</v>
      </c>
      <c r="I23" s="9"/>
      <c r="J23" s="10" t="s">
        <v>17</v>
      </c>
      <c r="K23" s="8" t="s">
        <v>22</v>
      </c>
      <c r="L23" s="7" t="s">
        <v>53</v>
      </c>
      <c r="M23" s="7" t="s">
        <v>54</v>
      </c>
      <c r="N23" s="9">
        <v>35000000</v>
      </c>
      <c r="O23" s="9">
        <v>13000000</v>
      </c>
      <c r="P23" s="9">
        <v>22420406</v>
      </c>
      <c r="Q23" s="9">
        <v>21352157</v>
      </c>
      <c r="R23" s="13">
        <v>61</v>
      </c>
      <c r="S23" s="13">
        <v>64.2</v>
      </c>
      <c r="T23" s="11" t="s">
        <v>3129</v>
      </c>
    </row>
    <row r="24" spans="1:20">
      <c r="A24" s="6">
        <v>11</v>
      </c>
      <c r="B24" s="6"/>
      <c r="C24" s="6"/>
      <c r="D24" s="6"/>
      <c r="E24" s="6"/>
      <c r="F24" s="6"/>
      <c r="G24" s="6"/>
      <c r="H24" s="6"/>
      <c r="I24" s="6"/>
      <c r="J24" s="6"/>
      <c r="K24" s="6"/>
      <c r="L24" s="6"/>
      <c r="M24" s="6"/>
      <c r="N24" s="6"/>
      <c r="O24" s="6"/>
      <c r="P24" s="6"/>
      <c r="Q24" s="6"/>
      <c r="R24" s="6"/>
      <c r="S24" s="6"/>
      <c r="T24" s="11"/>
    </row>
    <row r="25" spans="1:20" ht="42.75">
      <c r="A25" s="6">
        <v>11</v>
      </c>
      <c r="B25" s="6"/>
      <c r="C25" s="7" t="s">
        <v>55</v>
      </c>
      <c r="D25" s="8" t="s">
        <v>17</v>
      </c>
      <c r="E25" s="9"/>
      <c r="F25" s="9"/>
      <c r="G25" s="9"/>
      <c r="H25" s="10" t="s">
        <v>17</v>
      </c>
      <c r="I25" s="9"/>
      <c r="J25" s="10" t="s">
        <v>17</v>
      </c>
      <c r="K25" s="8" t="s">
        <v>17</v>
      </c>
      <c r="L25" s="7" t="s">
        <v>17</v>
      </c>
      <c r="M25" s="7" t="s">
        <v>17</v>
      </c>
      <c r="N25" s="9"/>
      <c r="O25" s="9"/>
      <c r="P25" s="9"/>
      <c r="Q25" s="9"/>
      <c r="R25" s="10" t="s">
        <v>17</v>
      </c>
      <c r="S25" s="10" t="s">
        <v>17</v>
      </c>
      <c r="T25" s="11" t="s">
        <v>17</v>
      </c>
    </row>
    <row r="26" spans="1:20" ht="42.75">
      <c r="A26" s="6">
        <v>11</v>
      </c>
      <c r="B26" s="6"/>
      <c r="C26" s="7" t="s">
        <v>56</v>
      </c>
      <c r="D26" s="8" t="s">
        <v>57</v>
      </c>
      <c r="E26" s="9">
        <v>261835503</v>
      </c>
      <c r="F26" s="9">
        <v>310285520</v>
      </c>
      <c r="G26" s="9">
        <f>IFERROR(F26-E26,0)</f>
        <v>48450017</v>
      </c>
      <c r="H26" s="12">
        <f>IFERROR((F26/E26-1)*100,0)</f>
        <v>18.503990652482294</v>
      </c>
      <c r="I26" s="9">
        <v>601421000</v>
      </c>
      <c r="J26" s="12">
        <v>51.6</v>
      </c>
      <c r="K26" s="8" t="s">
        <v>17</v>
      </c>
      <c r="L26" s="7" t="s">
        <v>17</v>
      </c>
      <c r="M26" s="7" t="s">
        <v>17</v>
      </c>
      <c r="N26" s="9"/>
      <c r="O26" s="9"/>
      <c r="P26" s="9"/>
      <c r="Q26" s="9"/>
      <c r="R26" s="10" t="s">
        <v>17</v>
      </c>
      <c r="S26" s="10" t="s">
        <v>17</v>
      </c>
      <c r="T26" s="11" t="s">
        <v>17</v>
      </c>
    </row>
    <row r="27" spans="1:20" ht="28.5">
      <c r="A27" s="6">
        <v>11</v>
      </c>
      <c r="B27" s="6"/>
      <c r="C27" s="7" t="s">
        <v>58</v>
      </c>
      <c r="D27" s="8" t="s">
        <v>17</v>
      </c>
      <c r="E27" s="9"/>
      <c r="F27" s="9"/>
      <c r="G27" s="9"/>
      <c r="H27" s="10" t="s">
        <v>17</v>
      </c>
      <c r="I27" s="9"/>
      <c r="J27" s="10" t="s">
        <v>17</v>
      </c>
      <c r="K27" s="8" t="s">
        <v>22</v>
      </c>
      <c r="L27" s="7" t="s">
        <v>59</v>
      </c>
      <c r="M27" s="7" t="s">
        <v>60</v>
      </c>
      <c r="N27" s="9">
        <v>240000</v>
      </c>
      <c r="O27" s="9">
        <v>120000</v>
      </c>
      <c r="P27" s="9">
        <v>109900</v>
      </c>
      <c r="Q27" s="9">
        <v>111000</v>
      </c>
      <c r="R27" s="13">
        <v>46.3</v>
      </c>
      <c r="S27" s="13">
        <v>-7.5</v>
      </c>
      <c r="T27" s="11" t="s">
        <v>3130</v>
      </c>
    </row>
    <row r="28" spans="1:20">
      <c r="A28" s="6">
        <v>11</v>
      </c>
      <c r="B28" s="6"/>
      <c r="C28" s="6"/>
      <c r="D28" s="8" t="s">
        <v>17</v>
      </c>
      <c r="E28" s="9"/>
      <c r="F28" s="9"/>
      <c r="G28" s="9"/>
      <c r="H28" s="10" t="s">
        <v>17</v>
      </c>
      <c r="I28" s="9"/>
      <c r="J28" s="10" t="s">
        <v>17</v>
      </c>
      <c r="K28" s="8" t="s">
        <v>22</v>
      </c>
      <c r="L28" s="7" t="s">
        <v>59</v>
      </c>
      <c r="M28" s="7" t="s">
        <v>61</v>
      </c>
      <c r="N28" s="9">
        <v>30900</v>
      </c>
      <c r="O28" s="9">
        <v>30900</v>
      </c>
      <c r="P28" s="9">
        <v>26489</v>
      </c>
      <c r="Q28" s="9">
        <v>27863</v>
      </c>
      <c r="R28" s="42">
        <v>-4</v>
      </c>
      <c r="S28" s="13">
        <v>-9.8000000000000007</v>
      </c>
      <c r="T28" s="11" t="s">
        <v>3131</v>
      </c>
    </row>
    <row r="29" spans="1:20">
      <c r="A29" s="6">
        <v>11</v>
      </c>
      <c r="B29" s="6"/>
      <c r="C29" s="6"/>
      <c r="D29" s="8" t="s">
        <v>17</v>
      </c>
      <c r="E29" s="9"/>
      <c r="F29" s="9"/>
      <c r="G29" s="9"/>
      <c r="H29" s="10" t="s">
        <v>17</v>
      </c>
      <c r="I29" s="9"/>
      <c r="J29" s="10" t="s">
        <v>17</v>
      </c>
      <c r="K29" s="8" t="s">
        <v>22</v>
      </c>
      <c r="L29" s="7" t="s">
        <v>59</v>
      </c>
      <c r="M29" s="7" t="s">
        <v>63</v>
      </c>
      <c r="N29" s="9">
        <v>3000</v>
      </c>
      <c r="O29" s="9">
        <v>1500</v>
      </c>
      <c r="P29" s="9">
        <v>1250</v>
      </c>
      <c r="Q29" s="9">
        <v>1190</v>
      </c>
      <c r="R29" s="13">
        <v>39.700000000000003</v>
      </c>
      <c r="S29" s="13">
        <v>-20.7</v>
      </c>
      <c r="T29" s="11" t="s">
        <v>3132</v>
      </c>
    </row>
    <row r="30" spans="1:20" ht="30">
      <c r="A30" s="6">
        <v>11</v>
      </c>
      <c r="B30" s="6"/>
      <c r="C30" s="19" t="s">
        <v>64</v>
      </c>
      <c r="D30" s="8" t="s">
        <v>17</v>
      </c>
      <c r="E30" s="9"/>
      <c r="F30" s="9"/>
      <c r="G30" s="9"/>
      <c r="H30" s="10" t="s">
        <v>17</v>
      </c>
      <c r="I30" s="9"/>
      <c r="J30" s="10" t="s">
        <v>17</v>
      </c>
      <c r="K30" s="8" t="s">
        <v>17</v>
      </c>
      <c r="L30" s="7" t="s">
        <v>17</v>
      </c>
      <c r="M30" s="7" t="s">
        <v>17</v>
      </c>
      <c r="N30" s="9"/>
      <c r="O30" s="9"/>
      <c r="P30" s="9"/>
      <c r="Q30" s="9"/>
      <c r="R30" s="10" t="s">
        <v>17</v>
      </c>
      <c r="S30" s="10" t="s">
        <v>17</v>
      </c>
      <c r="T30" s="11" t="s">
        <v>17</v>
      </c>
    </row>
    <row r="31" spans="1:20" ht="28.5">
      <c r="A31" s="6">
        <v>11</v>
      </c>
      <c r="B31" s="6"/>
      <c r="C31" s="7" t="s">
        <v>65</v>
      </c>
      <c r="D31" s="8" t="s">
        <v>51</v>
      </c>
      <c r="E31" s="9">
        <v>110938180</v>
      </c>
      <c r="F31" s="9">
        <v>139752325</v>
      </c>
      <c r="G31" s="9">
        <f>IFERROR(F31-E31,0)</f>
        <v>28814145</v>
      </c>
      <c r="H31" s="12">
        <f>IFERROR((F31/E31-1)*100,0)</f>
        <v>25.973154598353787</v>
      </c>
      <c r="I31" s="9">
        <v>284011000</v>
      </c>
      <c r="J31" s="12">
        <v>49.2</v>
      </c>
      <c r="K31" s="8" t="s">
        <v>17</v>
      </c>
      <c r="L31" s="7" t="s">
        <v>17</v>
      </c>
      <c r="M31" s="7" t="s">
        <v>17</v>
      </c>
      <c r="N31" s="9"/>
      <c r="O31" s="9"/>
      <c r="P31" s="9"/>
      <c r="Q31" s="9"/>
      <c r="R31" s="10" t="s">
        <v>17</v>
      </c>
      <c r="S31" s="10" t="s">
        <v>17</v>
      </c>
      <c r="T31" s="11" t="s">
        <v>17</v>
      </c>
    </row>
    <row r="32" spans="1:20" ht="28.5">
      <c r="A32" s="6">
        <v>11</v>
      </c>
      <c r="B32" s="6"/>
      <c r="C32" s="7" t="s">
        <v>66</v>
      </c>
      <c r="D32" s="8" t="s">
        <v>17</v>
      </c>
      <c r="E32" s="9"/>
      <c r="F32" s="9"/>
      <c r="G32" s="9"/>
      <c r="H32" s="10" t="s">
        <v>17</v>
      </c>
      <c r="I32" s="9"/>
      <c r="J32" s="10" t="s">
        <v>17</v>
      </c>
      <c r="K32" s="8" t="s">
        <v>22</v>
      </c>
      <c r="L32" s="7" t="s">
        <v>67</v>
      </c>
      <c r="M32" s="7" t="s">
        <v>68</v>
      </c>
      <c r="N32" s="9">
        <v>150</v>
      </c>
      <c r="O32" s="9">
        <v>70</v>
      </c>
      <c r="P32" s="9">
        <v>75</v>
      </c>
      <c r="Q32" s="9">
        <v>70</v>
      </c>
      <c r="R32" s="13">
        <v>46.7</v>
      </c>
      <c r="S32" s="13">
        <v>0</v>
      </c>
      <c r="T32" s="11" t="s">
        <v>17</v>
      </c>
    </row>
    <row r="33" spans="1:20">
      <c r="A33" s="6">
        <v>11</v>
      </c>
      <c r="B33" s="6"/>
      <c r="C33" s="6"/>
      <c r="D33" s="8" t="s">
        <v>17</v>
      </c>
      <c r="E33" s="9"/>
      <c r="F33" s="9"/>
      <c r="G33" s="9"/>
      <c r="H33" s="10" t="s">
        <v>17</v>
      </c>
      <c r="I33" s="9"/>
      <c r="J33" s="10" t="s">
        <v>17</v>
      </c>
      <c r="K33" s="8" t="s">
        <v>22</v>
      </c>
      <c r="L33" s="7" t="s">
        <v>69</v>
      </c>
      <c r="M33" s="7" t="s">
        <v>70</v>
      </c>
      <c r="N33" s="9">
        <v>160000</v>
      </c>
      <c r="O33" s="9">
        <v>80000</v>
      </c>
      <c r="P33" s="9">
        <v>85116</v>
      </c>
      <c r="Q33" s="9">
        <v>92357</v>
      </c>
      <c r="R33" s="13">
        <v>57.7</v>
      </c>
      <c r="S33" s="13">
        <v>15.4</v>
      </c>
      <c r="T33" s="11" t="s">
        <v>71</v>
      </c>
    </row>
    <row r="34" spans="1:20">
      <c r="A34" s="6">
        <v>11</v>
      </c>
      <c r="B34" s="6"/>
      <c r="C34" s="6"/>
      <c r="D34" s="8" t="s">
        <v>17</v>
      </c>
      <c r="E34" s="9"/>
      <c r="F34" s="9"/>
      <c r="G34" s="9"/>
      <c r="H34" s="10" t="s">
        <v>17</v>
      </c>
      <c r="I34" s="9"/>
      <c r="J34" s="10" t="s">
        <v>17</v>
      </c>
      <c r="K34" s="8" t="s">
        <v>22</v>
      </c>
      <c r="L34" s="7" t="s">
        <v>72</v>
      </c>
      <c r="M34" s="7" t="s">
        <v>73</v>
      </c>
      <c r="N34" s="9">
        <v>8000</v>
      </c>
      <c r="O34" s="9">
        <v>4000</v>
      </c>
      <c r="P34" s="9">
        <v>6228</v>
      </c>
      <c r="Q34" s="9">
        <v>5650</v>
      </c>
      <c r="R34" s="13">
        <v>70.599999999999994</v>
      </c>
      <c r="S34" s="13">
        <v>41.3</v>
      </c>
      <c r="T34" s="11" t="s">
        <v>71</v>
      </c>
    </row>
    <row r="35" spans="1:20" ht="30">
      <c r="A35" s="6">
        <v>11</v>
      </c>
      <c r="B35" s="6"/>
      <c r="C35" s="19" t="s">
        <v>74</v>
      </c>
      <c r="D35" s="8" t="s">
        <v>17</v>
      </c>
      <c r="E35" s="9"/>
      <c r="F35" s="9"/>
      <c r="G35" s="9"/>
      <c r="H35" s="10" t="s">
        <v>17</v>
      </c>
      <c r="I35" s="9"/>
      <c r="J35" s="10" t="s">
        <v>17</v>
      </c>
      <c r="K35" s="8" t="s">
        <v>17</v>
      </c>
      <c r="L35" s="7" t="s">
        <v>17</v>
      </c>
      <c r="M35" s="7" t="s">
        <v>17</v>
      </c>
      <c r="N35" s="9"/>
      <c r="O35" s="9"/>
      <c r="P35" s="9"/>
      <c r="Q35" s="9"/>
      <c r="R35" s="10" t="s">
        <v>17</v>
      </c>
      <c r="S35" s="10" t="s">
        <v>17</v>
      </c>
      <c r="T35" s="11" t="s">
        <v>17</v>
      </c>
    </row>
    <row r="36" spans="1:20" ht="42.75">
      <c r="A36" s="6">
        <v>11</v>
      </c>
      <c r="B36" s="6"/>
      <c r="C36" s="7" t="s">
        <v>75</v>
      </c>
      <c r="D36" s="8" t="s">
        <v>76</v>
      </c>
      <c r="E36" s="9">
        <v>69570596</v>
      </c>
      <c r="F36" s="9">
        <v>94770627</v>
      </c>
      <c r="G36" s="9">
        <f>IFERROR(F36-E36,0)</f>
        <v>25200031</v>
      </c>
      <c r="H36" s="12">
        <f>IFERROR((F36/E36-1)*100,0)</f>
        <v>36.222243949153452</v>
      </c>
      <c r="I36" s="9">
        <v>191668000</v>
      </c>
      <c r="J36" s="12">
        <v>49.4</v>
      </c>
      <c r="K36" s="8" t="s">
        <v>17</v>
      </c>
      <c r="L36" s="7" t="s">
        <v>17</v>
      </c>
      <c r="M36" s="7" t="s">
        <v>17</v>
      </c>
      <c r="N36" s="9"/>
      <c r="O36" s="9"/>
      <c r="P36" s="9"/>
      <c r="Q36" s="9"/>
      <c r="R36" s="10" t="s">
        <v>17</v>
      </c>
      <c r="S36" s="10" t="s">
        <v>17</v>
      </c>
      <c r="T36" s="11" t="s">
        <v>17</v>
      </c>
    </row>
    <row r="37" spans="1:20">
      <c r="A37" s="6">
        <v>11</v>
      </c>
      <c r="B37" s="6"/>
      <c r="C37" s="7" t="s">
        <v>77</v>
      </c>
      <c r="D37" s="8" t="s">
        <v>17</v>
      </c>
      <c r="E37" s="9"/>
      <c r="F37" s="9"/>
      <c r="G37" s="9"/>
      <c r="H37" s="10" t="s">
        <v>17</v>
      </c>
      <c r="I37" s="9"/>
      <c r="J37" s="10" t="s">
        <v>17</v>
      </c>
      <c r="K37" s="8" t="s">
        <v>22</v>
      </c>
      <c r="L37" s="7" t="s">
        <v>78</v>
      </c>
      <c r="M37" s="7" t="s">
        <v>79</v>
      </c>
      <c r="N37" s="9">
        <v>38400</v>
      </c>
      <c r="O37" s="9">
        <v>20736</v>
      </c>
      <c r="P37" s="9">
        <v>24648</v>
      </c>
      <c r="Q37" s="9">
        <v>21704</v>
      </c>
      <c r="R37" s="13">
        <v>56.5</v>
      </c>
      <c r="S37" s="13">
        <v>4.7</v>
      </c>
      <c r="T37" s="11"/>
    </row>
    <row r="38" spans="1:20" ht="28.5">
      <c r="A38" s="6">
        <v>11</v>
      </c>
      <c r="B38" s="6"/>
      <c r="C38" s="6"/>
      <c r="D38" s="8" t="s">
        <v>17</v>
      </c>
      <c r="E38" s="9"/>
      <c r="F38" s="9"/>
      <c r="G38" s="9"/>
      <c r="H38" s="10" t="s">
        <v>17</v>
      </c>
      <c r="I38" s="9"/>
      <c r="J38" s="10" t="s">
        <v>17</v>
      </c>
      <c r="K38" s="8" t="s">
        <v>22</v>
      </c>
      <c r="L38" s="7" t="s">
        <v>80</v>
      </c>
      <c r="M38" s="7" t="s">
        <v>81</v>
      </c>
      <c r="N38" s="9">
        <v>258</v>
      </c>
      <c r="O38" s="9">
        <v>126</v>
      </c>
      <c r="P38" s="9">
        <v>107</v>
      </c>
      <c r="Q38" s="9">
        <v>88</v>
      </c>
      <c r="R38" s="13">
        <v>34.1</v>
      </c>
      <c r="S38" s="13">
        <v>-30.2</v>
      </c>
      <c r="T38" s="11" t="s">
        <v>3133</v>
      </c>
    </row>
    <row r="39" spans="1:20">
      <c r="A39" s="6">
        <v>11</v>
      </c>
      <c r="B39" s="6"/>
      <c r="C39" s="6"/>
      <c r="D39" s="6"/>
      <c r="E39" s="6"/>
      <c r="F39" s="6"/>
      <c r="G39" s="6"/>
      <c r="H39" s="6"/>
      <c r="I39" s="6"/>
      <c r="J39" s="6"/>
      <c r="K39" s="6"/>
      <c r="L39" s="6"/>
      <c r="M39" s="6"/>
      <c r="N39" s="6"/>
      <c r="O39" s="6"/>
      <c r="P39" s="6"/>
      <c r="Q39" s="6"/>
      <c r="R39" s="6"/>
      <c r="S39" s="6"/>
      <c r="T39" s="11"/>
    </row>
    <row r="40" spans="1:20" ht="28.5">
      <c r="A40" s="6">
        <v>11</v>
      </c>
      <c r="B40" s="6"/>
      <c r="C40" s="6"/>
      <c r="D40" s="8" t="s">
        <v>17</v>
      </c>
      <c r="E40" s="9"/>
      <c r="F40" s="9"/>
      <c r="G40" s="9"/>
      <c r="H40" s="10" t="s">
        <v>17</v>
      </c>
      <c r="I40" s="9"/>
      <c r="J40" s="10" t="s">
        <v>17</v>
      </c>
      <c r="K40" s="8" t="s">
        <v>22</v>
      </c>
      <c r="L40" s="7" t="s">
        <v>80</v>
      </c>
      <c r="M40" s="7" t="s">
        <v>82</v>
      </c>
      <c r="N40" s="9">
        <v>2950</v>
      </c>
      <c r="O40" s="9">
        <v>1622</v>
      </c>
      <c r="P40" s="9">
        <v>1149</v>
      </c>
      <c r="Q40" s="9">
        <v>1514</v>
      </c>
      <c r="R40" s="13">
        <v>51.3</v>
      </c>
      <c r="S40" s="13">
        <v>-6.7</v>
      </c>
      <c r="T40" s="11" t="s">
        <v>3134</v>
      </c>
    </row>
    <row r="41" spans="1:20">
      <c r="A41" s="6">
        <v>11</v>
      </c>
      <c r="B41" s="6"/>
      <c r="C41" s="6"/>
      <c r="D41" s="8" t="s">
        <v>17</v>
      </c>
      <c r="E41" s="9"/>
      <c r="F41" s="9"/>
      <c r="G41" s="9"/>
      <c r="H41" s="10" t="s">
        <v>17</v>
      </c>
      <c r="I41" s="9"/>
      <c r="J41" s="10" t="s">
        <v>17</v>
      </c>
      <c r="K41" s="8" t="s">
        <v>22</v>
      </c>
      <c r="L41" s="7" t="s">
        <v>83</v>
      </c>
      <c r="M41" s="7" t="s">
        <v>84</v>
      </c>
      <c r="N41" s="9">
        <v>4629</v>
      </c>
      <c r="O41" s="9">
        <v>2314</v>
      </c>
      <c r="P41" s="9">
        <v>2093</v>
      </c>
      <c r="Q41" s="9">
        <v>2096</v>
      </c>
      <c r="R41" s="13">
        <v>45.3</v>
      </c>
      <c r="S41" s="13">
        <v>-9.4</v>
      </c>
      <c r="T41" s="11" t="s">
        <v>3390</v>
      </c>
    </row>
    <row r="42" spans="1:20">
      <c r="A42" s="6">
        <v>11</v>
      </c>
      <c r="B42" s="6"/>
      <c r="C42" s="6"/>
      <c r="D42" s="6"/>
      <c r="E42" s="6"/>
      <c r="F42" s="6"/>
      <c r="G42" s="6"/>
      <c r="H42" s="6"/>
      <c r="I42" s="6"/>
      <c r="J42" s="6"/>
      <c r="K42" s="6"/>
      <c r="L42" s="6"/>
      <c r="M42" s="6"/>
      <c r="N42" s="6"/>
      <c r="O42" s="6"/>
      <c r="P42" s="6"/>
      <c r="Q42" s="6"/>
      <c r="R42" s="6"/>
      <c r="S42" s="6"/>
      <c r="T42" s="11"/>
    </row>
    <row r="43" spans="1:20" ht="45">
      <c r="A43" s="6">
        <v>11</v>
      </c>
      <c r="B43" s="6"/>
      <c r="C43" s="19" t="s">
        <v>85</v>
      </c>
      <c r="D43" s="8" t="s">
        <v>17</v>
      </c>
      <c r="E43" s="9"/>
      <c r="F43" s="9"/>
      <c r="G43" s="9"/>
      <c r="H43" s="10" t="s">
        <v>17</v>
      </c>
      <c r="I43" s="9"/>
      <c r="J43" s="10" t="s">
        <v>17</v>
      </c>
      <c r="K43" s="8" t="s">
        <v>17</v>
      </c>
      <c r="L43" s="7" t="s">
        <v>17</v>
      </c>
      <c r="M43" s="7" t="s">
        <v>17</v>
      </c>
      <c r="N43" s="9"/>
      <c r="O43" s="9"/>
      <c r="P43" s="9"/>
      <c r="Q43" s="9"/>
      <c r="R43" s="10" t="s">
        <v>17</v>
      </c>
      <c r="S43" s="10" t="s">
        <v>17</v>
      </c>
      <c r="T43" s="11" t="s">
        <v>17</v>
      </c>
    </row>
    <row r="44" spans="1:20" ht="42.75">
      <c r="A44" s="6">
        <v>11</v>
      </c>
      <c r="B44" s="6"/>
      <c r="C44" s="7" t="s">
        <v>86</v>
      </c>
      <c r="D44" s="8" t="s">
        <v>51</v>
      </c>
      <c r="E44" s="9">
        <v>23057105</v>
      </c>
      <c r="F44" s="9">
        <v>41575094</v>
      </c>
      <c r="G44" s="9">
        <f>IFERROR(F44-E44,0)</f>
        <v>18517989</v>
      </c>
      <c r="H44" s="12">
        <f>IFERROR((F44/E44-1)*100,0)</f>
        <v>80.313590973368079</v>
      </c>
      <c r="I44" s="9">
        <v>101690000</v>
      </c>
      <c r="J44" s="12">
        <v>40.9</v>
      </c>
      <c r="K44" s="8" t="s">
        <v>17</v>
      </c>
      <c r="L44" s="7" t="s">
        <v>17</v>
      </c>
      <c r="M44" s="7" t="s">
        <v>17</v>
      </c>
      <c r="N44" s="9"/>
      <c r="O44" s="9"/>
      <c r="P44" s="9"/>
      <c r="Q44" s="9"/>
      <c r="R44" s="10" t="s">
        <v>17</v>
      </c>
      <c r="S44" s="10" t="s">
        <v>17</v>
      </c>
      <c r="T44" s="11" t="s">
        <v>17</v>
      </c>
    </row>
    <row r="45" spans="1:20" ht="42.75">
      <c r="A45" s="6">
        <v>11</v>
      </c>
      <c r="B45" s="6"/>
      <c r="C45" s="7" t="s">
        <v>87</v>
      </c>
      <c r="D45" s="8" t="s">
        <v>17</v>
      </c>
      <c r="E45" s="9"/>
      <c r="F45" s="9"/>
      <c r="G45" s="9"/>
      <c r="H45" s="10" t="s">
        <v>17</v>
      </c>
      <c r="I45" s="9"/>
      <c r="J45" s="10" t="s">
        <v>17</v>
      </c>
      <c r="K45" s="8" t="s">
        <v>22</v>
      </c>
      <c r="L45" s="7" t="s">
        <v>88</v>
      </c>
      <c r="M45" s="7" t="s">
        <v>89</v>
      </c>
      <c r="N45" s="9">
        <v>2981</v>
      </c>
      <c r="O45" s="9">
        <v>1444</v>
      </c>
      <c r="P45" s="9">
        <v>1311</v>
      </c>
      <c r="Q45" s="9">
        <v>1881</v>
      </c>
      <c r="R45" s="13">
        <v>63.1</v>
      </c>
      <c r="S45" s="13">
        <v>30.3</v>
      </c>
      <c r="T45" s="11" t="s">
        <v>3137</v>
      </c>
    </row>
    <row r="46" spans="1:20" ht="28.5">
      <c r="A46" s="6">
        <v>11</v>
      </c>
      <c r="B46" s="6"/>
      <c r="C46" s="6"/>
      <c r="D46" s="8" t="s">
        <v>17</v>
      </c>
      <c r="E46" s="9"/>
      <c r="F46" s="9"/>
      <c r="G46" s="9"/>
      <c r="H46" s="10" t="s">
        <v>17</v>
      </c>
      <c r="I46" s="9"/>
      <c r="J46" s="10" t="s">
        <v>17</v>
      </c>
      <c r="K46" s="8" t="s">
        <v>22</v>
      </c>
      <c r="L46" s="7" t="s">
        <v>90</v>
      </c>
      <c r="M46" s="7" t="s">
        <v>91</v>
      </c>
      <c r="N46" s="9">
        <v>24000</v>
      </c>
      <c r="O46" s="9">
        <v>12000</v>
      </c>
      <c r="P46" s="9">
        <v>9729</v>
      </c>
      <c r="Q46" s="9">
        <v>7469</v>
      </c>
      <c r="R46" s="13">
        <v>31.1</v>
      </c>
      <c r="S46" s="13">
        <v>-37.799999999999997</v>
      </c>
      <c r="T46" s="11" t="s">
        <v>3135</v>
      </c>
    </row>
    <row r="47" spans="1:20">
      <c r="A47" s="6">
        <v>11</v>
      </c>
      <c r="B47" s="6"/>
      <c r="C47" s="6"/>
      <c r="D47" s="6"/>
      <c r="E47" s="6"/>
      <c r="F47" s="6"/>
      <c r="G47" s="6"/>
      <c r="H47" s="6"/>
      <c r="I47" s="6"/>
      <c r="J47" s="6"/>
      <c r="K47" s="6"/>
      <c r="L47" s="6"/>
      <c r="M47" s="6"/>
      <c r="N47" s="6"/>
      <c r="O47" s="6"/>
      <c r="P47" s="6"/>
      <c r="Q47" s="6"/>
      <c r="R47" s="6"/>
      <c r="S47" s="6"/>
      <c r="T47" s="11"/>
    </row>
    <row r="48" spans="1:20">
      <c r="A48" s="6">
        <v>11</v>
      </c>
      <c r="B48" s="6"/>
      <c r="C48" s="6"/>
      <c r="D48" s="8" t="s">
        <v>17</v>
      </c>
      <c r="E48" s="9"/>
      <c r="F48" s="9"/>
      <c r="G48" s="9"/>
      <c r="H48" s="10" t="s">
        <v>17</v>
      </c>
      <c r="I48" s="9"/>
      <c r="J48" s="10" t="s">
        <v>17</v>
      </c>
      <c r="K48" s="8" t="s">
        <v>22</v>
      </c>
      <c r="L48" s="7" t="s">
        <v>92</v>
      </c>
      <c r="M48" s="7" t="s">
        <v>48</v>
      </c>
      <c r="N48" s="9">
        <v>1200</v>
      </c>
      <c r="O48" s="9">
        <v>600</v>
      </c>
      <c r="P48" s="9">
        <v>300</v>
      </c>
      <c r="Q48" s="9">
        <v>711</v>
      </c>
      <c r="R48" s="13">
        <v>59.3</v>
      </c>
      <c r="S48" s="13">
        <v>18.5</v>
      </c>
      <c r="T48" s="11" t="s">
        <v>93</v>
      </c>
    </row>
    <row r="49" spans="1:20" ht="28.5">
      <c r="A49" s="6">
        <v>11</v>
      </c>
      <c r="B49" s="6"/>
      <c r="C49" s="6"/>
      <c r="D49" s="8" t="s">
        <v>17</v>
      </c>
      <c r="E49" s="9"/>
      <c r="F49" s="9"/>
      <c r="G49" s="9"/>
      <c r="H49" s="10" t="s">
        <v>17</v>
      </c>
      <c r="I49" s="9"/>
      <c r="J49" s="10" t="s">
        <v>17</v>
      </c>
      <c r="K49" s="8" t="s">
        <v>22</v>
      </c>
      <c r="L49" s="7" t="s">
        <v>94</v>
      </c>
      <c r="M49" s="7" t="s">
        <v>95</v>
      </c>
      <c r="N49" s="9">
        <v>150</v>
      </c>
      <c r="O49" s="9">
        <v>50</v>
      </c>
      <c r="P49" s="9">
        <v>0</v>
      </c>
      <c r="Q49" s="9">
        <v>82</v>
      </c>
      <c r="R49" s="13">
        <v>54.7</v>
      </c>
      <c r="S49" s="13">
        <v>64</v>
      </c>
      <c r="T49" s="11" t="s">
        <v>3136</v>
      </c>
    </row>
    <row r="50" spans="1:20" ht="45">
      <c r="A50" s="6">
        <v>11</v>
      </c>
      <c r="B50" s="6"/>
      <c r="C50" s="19" t="s">
        <v>96</v>
      </c>
      <c r="D50" s="8" t="s">
        <v>17</v>
      </c>
      <c r="E50" s="9">
        <v>1429513539</v>
      </c>
      <c r="F50" s="9">
        <v>1854988997</v>
      </c>
      <c r="G50" s="9">
        <f>IFERROR(F50-E50,0)</f>
        <v>425475458</v>
      </c>
      <c r="H50" s="36">
        <f>IFERROR((F50/E50-1)*100,0)</f>
        <v>29.763653606081732</v>
      </c>
      <c r="I50" s="9">
        <v>3565280114</v>
      </c>
      <c r="J50" s="10" t="s">
        <v>17</v>
      </c>
      <c r="K50" s="8" t="s">
        <v>17</v>
      </c>
      <c r="L50" s="7" t="s">
        <v>17</v>
      </c>
      <c r="M50" s="7" t="s">
        <v>17</v>
      </c>
      <c r="N50" s="9"/>
      <c r="O50" s="9"/>
      <c r="P50" s="9"/>
      <c r="Q50" s="9"/>
      <c r="R50" s="10" t="s">
        <v>17</v>
      </c>
      <c r="S50" s="10" t="s">
        <v>17</v>
      </c>
      <c r="T50" s="11" t="s">
        <v>17</v>
      </c>
    </row>
    <row r="51" spans="1:20" ht="28.5">
      <c r="A51" s="1">
        <v>1</v>
      </c>
      <c r="B51" s="1"/>
      <c r="C51" s="2" t="s">
        <v>97</v>
      </c>
      <c r="D51" s="14" t="s">
        <v>17</v>
      </c>
      <c r="E51" s="15"/>
      <c r="F51" s="15"/>
      <c r="G51" s="15"/>
      <c r="H51" s="16" t="s">
        <v>17</v>
      </c>
      <c r="I51" s="15"/>
      <c r="J51" s="16" t="s">
        <v>17</v>
      </c>
      <c r="K51" s="14" t="s">
        <v>17</v>
      </c>
      <c r="L51" s="3" t="s">
        <v>17</v>
      </c>
      <c r="M51" s="3" t="s">
        <v>17</v>
      </c>
      <c r="N51" s="15"/>
      <c r="O51" s="15"/>
      <c r="P51" s="15"/>
      <c r="Q51" s="15"/>
      <c r="R51" s="16" t="s">
        <v>17</v>
      </c>
      <c r="S51" s="16" t="s">
        <v>17</v>
      </c>
      <c r="T51" s="17" t="s">
        <v>17</v>
      </c>
    </row>
    <row r="52" spans="1:20" ht="30">
      <c r="A52" s="6">
        <v>1</v>
      </c>
      <c r="B52" s="6"/>
      <c r="C52" s="19" t="s">
        <v>98</v>
      </c>
      <c r="D52" s="8" t="s">
        <v>17</v>
      </c>
      <c r="E52" s="9"/>
      <c r="F52" s="9"/>
      <c r="G52" s="9"/>
      <c r="H52" s="10" t="s">
        <v>17</v>
      </c>
      <c r="I52" s="9"/>
      <c r="J52" s="10" t="s">
        <v>17</v>
      </c>
      <c r="K52" s="8" t="s">
        <v>17</v>
      </c>
      <c r="L52" s="7" t="s">
        <v>17</v>
      </c>
      <c r="M52" s="7" t="s">
        <v>17</v>
      </c>
      <c r="N52" s="9"/>
      <c r="O52" s="9"/>
      <c r="P52" s="9"/>
      <c r="Q52" s="9"/>
      <c r="R52" s="10" t="s">
        <v>17</v>
      </c>
      <c r="S52" s="10" t="s">
        <v>17</v>
      </c>
      <c r="T52" s="11" t="s">
        <v>17</v>
      </c>
    </row>
    <row r="53" spans="1:20" ht="28.5">
      <c r="A53" s="6">
        <v>1</v>
      </c>
      <c r="B53" s="6"/>
      <c r="C53" s="7" t="s">
        <v>99</v>
      </c>
      <c r="D53" s="8" t="s">
        <v>76</v>
      </c>
      <c r="E53" s="9">
        <v>471450754</v>
      </c>
      <c r="F53" s="9">
        <v>419429256</v>
      </c>
      <c r="G53" s="9">
        <f>IFERROR(F53-E53,0)</f>
        <v>-52021498</v>
      </c>
      <c r="H53" s="12">
        <f>IFERROR((F53/E53-1)*100,0)</f>
        <v>-11.034344002767249</v>
      </c>
      <c r="I53" s="9">
        <v>911675912</v>
      </c>
      <c r="J53" s="12">
        <v>46</v>
      </c>
      <c r="K53" s="8" t="s">
        <v>17</v>
      </c>
      <c r="L53" s="7" t="s">
        <v>17</v>
      </c>
      <c r="M53" s="7" t="s">
        <v>17</v>
      </c>
      <c r="N53" s="9"/>
      <c r="O53" s="9"/>
      <c r="P53" s="9"/>
      <c r="Q53" s="9"/>
      <c r="R53" s="10" t="s">
        <v>17</v>
      </c>
      <c r="S53" s="10" t="s">
        <v>17</v>
      </c>
      <c r="T53" s="11" t="s">
        <v>17</v>
      </c>
    </row>
    <row r="54" spans="1:20" ht="28.5">
      <c r="A54" s="6">
        <v>1</v>
      </c>
      <c r="B54" s="6"/>
      <c r="C54" s="7" t="s">
        <v>100</v>
      </c>
      <c r="D54" s="8" t="s">
        <v>17</v>
      </c>
      <c r="E54" s="9"/>
      <c r="F54" s="9"/>
      <c r="G54" s="9"/>
      <c r="H54" s="10" t="s">
        <v>17</v>
      </c>
      <c r="I54" s="9"/>
      <c r="J54" s="10" t="s">
        <v>17</v>
      </c>
      <c r="K54" s="8" t="s">
        <v>22</v>
      </c>
      <c r="L54" s="7" t="s">
        <v>101</v>
      </c>
      <c r="M54" s="7" t="s">
        <v>102</v>
      </c>
      <c r="N54" s="9">
        <v>130412</v>
      </c>
      <c r="O54" s="9">
        <v>0</v>
      </c>
      <c r="P54" s="9">
        <v>0</v>
      </c>
      <c r="Q54" s="9">
        <v>0</v>
      </c>
      <c r="R54" s="10" t="s">
        <v>25</v>
      </c>
      <c r="S54" s="13">
        <v>0</v>
      </c>
      <c r="T54" s="11" t="s">
        <v>17</v>
      </c>
    </row>
    <row r="55" spans="1:20">
      <c r="A55" s="6">
        <v>1</v>
      </c>
      <c r="B55" s="6"/>
      <c r="C55" s="6"/>
      <c r="D55" s="8" t="s">
        <v>17</v>
      </c>
      <c r="E55" s="9"/>
      <c r="F55" s="9"/>
      <c r="G55" s="9"/>
      <c r="H55" s="10" t="s">
        <v>17</v>
      </c>
      <c r="I55" s="9"/>
      <c r="J55" s="10" t="s">
        <v>17</v>
      </c>
      <c r="K55" s="8" t="s">
        <v>22</v>
      </c>
      <c r="L55" s="7" t="s">
        <v>103</v>
      </c>
      <c r="M55" s="7" t="s">
        <v>102</v>
      </c>
      <c r="N55" s="9">
        <v>11838</v>
      </c>
      <c r="O55" s="9">
        <v>0</v>
      </c>
      <c r="P55" s="9">
        <v>0</v>
      </c>
      <c r="Q55" s="9">
        <v>0</v>
      </c>
      <c r="R55" s="10" t="s">
        <v>25</v>
      </c>
      <c r="S55" s="13">
        <v>0</v>
      </c>
      <c r="T55" s="11" t="s">
        <v>17</v>
      </c>
    </row>
    <row r="56" spans="1:20">
      <c r="A56" s="6">
        <v>1</v>
      </c>
      <c r="B56" s="6"/>
      <c r="C56" s="7" t="s">
        <v>104</v>
      </c>
      <c r="D56" s="8" t="s">
        <v>76</v>
      </c>
      <c r="E56" s="9">
        <v>662606263</v>
      </c>
      <c r="F56" s="9">
        <v>814755344</v>
      </c>
      <c r="G56" s="9">
        <f>IFERROR(F56-E56,0)</f>
        <v>152149081</v>
      </c>
      <c r="H56" s="12">
        <f>IFERROR((F56/E56-1)*100,0)</f>
        <v>22.96221594874963</v>
      </c>
      <c r="I56" s="9">
        <v>1118375744</v>
      </c>
      <c r="J56" s="12">
        <v>72.900000000000006</v>
      </c>
      <c r="K56" s="8" t="s">
        <v>17</v>
      </c>
      <c r="L56" s="7" t="s">
        <v>17</v>
      </c>
      <c r="M56" s="7" t="s">
        <v>17</v>
      </c>
      <c r="N56" s="9"/>
      <c r="O56" s="9"/>
      <c r="P56" s="9"/>
      <c r="Q56" s="9"/>
      <c r="R56" s="10" t="s">
        <v>17</v>
      </c>
      <c r="S56" s="10" t="s">
        <v>17</v>
      </c>
      <c r="T56" s="11" t="s">
        <v>17</v>
      </c>
    </row>
    <row r="57" spans="1:20">
      <c r="A57" s="6">
        <v>1</v>
      </c>
      <c r="B57" s="6"/>
      <c r="C57" s="7" t="s">
        <v>105</v>
      </c>
      <c r="D57" s="8" t="s">
        <v>17</v>
      </c>
      <c r="E57" s="9"/>
      <c r="F57" s="9"/>
      <c r="G57" s="9"/>
      <c r="H57" s="10" t="s">
        <v>17</v>
      </c>
      <c r="I57" s="9"/>
      <c r="J57" s="10" t="s">
        <v>17</v>
      </c>
      <c r="K57" s="8" t="s">
        <v>22</v>
      </c>
      <c r="L57" s="7" t="s">
        <v>101</v>
      </c>
      <c r="M57" s="7" t="s">
        <v>102</v>
      </c>
      <c r="N57" s="9">
        <v>68316</v>
      </c>
      <c r="O57" s="9">
        <v>0</v>
      </c>
      <c r="P57" s="9">
        <v>0</v>
      </c>
      <c r="Q57" s="9">
        <v>0</v>
      </c>
      <c r="R57" s="10" t="s">
        <v>25</v>
      </c>
      <c r="S57" s="13">
        <v>0</v>
      </c>
      <c r="T57" s="11" t="s">
        <v>17</v>
      </c>
    </row>
    <row r="58" spans="1:20">
      <c r="A58" s="6">
        <v>1</v>
      </c>
      <c r="B58" s="6"/>
      <c r="C58" s="6"/>
      <c r="D58" s="8" t="s">
        <v>17</v>
      </c>
      <c r="E58" s="9"/>
      <c r="F58" s="9"/>
      <c r="G58" s="9"/>
      <c r="H58" s="10" t="s">
        <v>17</v>
      </c>
      <c r="I58" s="9"/>
      <c r="J58" s="10" t="s">
        <v>17</v>
      </c>
      <c r="K58" s="8" t="s">
        <v>22</v>
      </c>
      <c r="L58" s="7" t="s">
        <v>103</v>
      </c>
      <c r="M58" s="7" t="s">
        <v>102</v>
      </c>
      <c r="N58" s="9">
        <v>23602</v>
      </c>
      <c r="O58" s="9">
        <v>0</v>
      </c>
      <c r="P58" s="9">
        <v>0</v>
      </c>
      <c r="Q58" s="9">
        <v>0</v>
      </c>
      <c r="R58" s="10" t="s">
        <v>25</v>
      </c>
      <c r="S58" s="13">
        <v>0</v>
      </c>
      <c r="T58" s="11" t="s">
        <v>17</v>
      </c>
    </row>
    <row r="59" spans="1:20" ht="28.5">
      <c r="A59" s="6">
        <v>1</v>
      </c>
      <c r="B59" s="6"/>
      <c r="C59" s="7" t="s">
        <v>106</v>
      </c>
      <c r="D59" s="8" t="s">
        <v>76</v>
      </c>
      <c r="E59" s="9">
        <v>233616051</v>
      </c>
      <c r="F59" s="9">
        <v>235347959</v>
      </c>
      <c r="G59" s="9">
        <f>IFERROR(F59-E59,0)</f>
        <v>1731908</v>
      </c>
      <c r="H59" s="12">
        <f>IFERROR((F59/E59-1)*100,0)</f>
        <v>0.74134803348764322</v>
      </c>
      <c r="I59" s="9">
        <v>613274503</v>
      </c>
      <c r="J59" s="12">
        <v>38.4</v>
      </c>
      <c r="K59" s="8" t="s">
        <v>17</v>
      </c>
      <c r="L59" s="7" t="s">
        <v>17</v>
      </c>
      <c r="M59" s="7" t="s">
        <v>17</v>
      </c>
      <c r="N59" s="9"/>
      <c r="O59" s="9"/>
      <c r="P59" s="9"/>
      <c r="Q59" s="9"/>
      <c r="R59" s="10" t="s">
        <v>17</v>
      </c>
      <c r="S59" s="10" t="s">
        <v>17</v>
      </c>
      <c r="T59" s="11" t="s">
        <v>17</v>
      </c>
    </row>
    <row r="60" spans="1:20">
      <c r="A60" s="6">
        <v>1</v>
      </c>
      <c r="B60" s="6"/>
      <c r="C60" s="7" t="s">
        <v>107</v>
      </c>
      <c r="D60" s="8" t="s">
        <v>17</v>
      </c>
      <c r="E60" s="9"/>
      <c r="F60" s="9"/>
      <c r="G60" s="9"/>
      <c r="H60" s="10" t="s">
        <v>17</v>
      </c>
      <c r="I60" s="9"/>
      <c r="J60" s="10" t="s">
        <v>17</v>
      </c>
      <c r="K60" s="8" t="s">
        <v>22</v>
      </c>
      <c r="L60" s="7" t="s">
        <v>101</v>
      </c>
      <c r="M60" s="7" t="s">
        <v>102</v>
      </c>
      <c r="N60" s="9">
        <v>41845</v>
      </c>
      <c r="O60" s="9">
        <v>0</v>
      </c>
      <c r="P60" s="9">
        <v>0</v>
      </c>
      <c r="Q60" s="9">
        <v>0</v>
      </c>
      <c r="R60" s="10" t="s">
        <v>25</v>
      </c>
      <c r="S60" s="13">
        <v>0</v>
      </c>
      <c r="T60" s="11" t="s">
        <v>17</v>
      </c>
    </row>
    <row r="61" spans="1:20">
      <c r="A61" s="6">
        <v>1</v>
      </c>
      <c r="B61" s="6"/>
      <c r="C61" s="6"/>
      <c r="D61" s="8" t="s">
        <v>17</v>
      </c>
      <c r="E61" s="9"/>
      <c r="F61" s="9"/>
      <c r="G61" s="9"/>
      <c r="H61" s="10" t="s">
        <v>17</v>
      </c>
      <c r="I61" s="9"/>
      <c r="J61" s="10" t="s">
        <v>17</v>
      </c>
      <c r="K61" s="8" t="s">
        <v>22</v>
      </c>
      <c r="L61" s="7" t="s">
        <v>103</v>
      </c>
      <c r="M61" s="7" t="s">
        <v>102</v>
      </c>
      <c r="N61" s="9">
        <v>15725</v>
      </c>
      <c r="O61" s="9">
        <v>0</v>
      </c>
      <c r="P61" s="9">
        <v>0</v>
      </c>
      <c r="Q61" s="9">
        <v>0</v>
      </c>
      <c r="R61" s="10" t="s">
        <v>25</v>
      </c>
      <c r="S61" s="13">
        <v>0</v>
      </c>
      <c r="T61" s="11" t="s">
        <v>17</v>
      </c>
    </row>
    <row r="62" spans="1:20" ht="28.5">
      <c r="A62" s="6">
        <v>1</v>
      </c>
      <c r="B62" s="6"/>
      <c r="C62" s="7" t="s">
        <v>108</v>
      </c>
      <c r="D62" s="8" t="s">
        <v>76</v>
      </c>
      <c r="E62" s="9">
        <v>379447484</v>
      </c>
      <c r="F62" s="9">
        <v>475943162</v>
      </c>
      <c r="G62" s="9">
        <f>IFERROR(F62-E62,0)</f>
        <v>96495678</v>
      </c>
      <c r="H62" s="12">
        <f>IFERROR((F62/E62-1)*100,0)</f>
        <v>25.430575262425513</v>
      </c>
      <c r="I62" s="9">
        <v>814425119</v>
      </c>
      <c r="J62" s="12">
        <v>58.4</v>
      </c>
      <c r="K62" s="8" t="s">
        <v>17</v>
      </c>
      <c r="L62" s="7" t="s">
        <v>17</v>
      </c>
      <c r="M62" s="7" t="s">
        <v>17</v>
      </c>
      <c r="N62" s="9"/>
      <c r="O62" s="9"/>
      <c r="P62" s="9"/>
      <c r="Q62" s="9"/>
      <c r="R62" s="10" t="s">
        <v>17</v>
      </c>
      <c r="S62" s="10" t="s">
        <v>17</v>
      </c>
      <c r="T62" s="11" t="s">
        <v>17</v>
      </c>
    </row>
    <row r="63" spans="1:20">
      <c r="A63" s="6">
        <v>1</v>
      </c>
      <c r="B63" s="6"/>
      <c r="C63" s="7" t="s">
        <v>109</v>
      </c>
      <c r="D63" s="8" t="s">
        <v>17</v>
      </c>
      <c r="E63" s="9"/>
      <c r="F63" s="9"/>
      <c r="G63" s="9"/>
      <c r="H63" s="10" t="s">
        <v>17</v>
      </c>
      <c r="I63" s="9"/>
      <c r="J63" s="10" t="s">
        <v>17</v>
      </c>
      <c r="K63" s="8" t="s">
        <v>22</v>
      </c>
      <c r="L63" s="7" t="s">
        <v>101</v>
      </c>
      <c r="M63" s="7" t="s">
        <v>102</v>
      </c>
      <c r="N63" s="9">
        <v>44358</v>
      </c>
      <c r="O63" s="9">
        <v>0</v>
      </c>
      <c r="P63" s="9">
        <v>0</v>
      </c>
      <c r="Q63" s="9">
        <v>0</v>
      </c>
      <c r="R63" s="10" t="s">
        <v>25</v>
      </c>
      <c r="S63" s="13">
        <v>0</v>
      </c>
      <c r="T63" s="11" t="s">
        <v>17</v>
      </c>
    </row>
    <row r="64" spans="1:20">
      <c r="A64" s="6">
        <v>1</v>
      </c>
      <c r="B64" s="6"/>
      <c r="C64" s="6"/>
      <c r="D64" s="8" t="s">
        <v>17</v>
      </c>
      <c r="E64" s="9"/>
      <c r="F64" s="9"/>
      <c r="G64" s="9"/>
      <c r="H64" s="10" t="s">
        <v>17</v>
      </c>
      <c r="I64" s="9"/>
      <c r="J64" s="10" t="s">
        <v>17</v>
      </c>
      <c r="K64" s="8" t="s">
        <v>22</v>
      </c>
      <c r="L64" s="7" t="s">
        <v>103</v>
      </c>
      <c r="M64" s="7" t="s">
        <v>102</v>
      </c>
      <c r="N64" s="9">
        <v>22353</v>
      </c>
      <c r="O64" s="9">
        <v>0</v>
      </c>
      <c r="P64" s="9">
        <v>0</v>
      </c>
      <c r="Q64" s="9">
        <v>0</v>
      </c>
      <c r="R64" s="10" t="s">
        <v>25</v>
      </c>
      <c r="S64" s="13">
        <v>0</v>
      </c>
      <c r="T64" s="11" t="s">
        <v>17</v>
      </c>
    </row>
    <row r="65" spans="1:20" ht="28.5">
      <c r="A65" s="6">
        <v>1</v>
      </c>
      <c r="B65" s="6"/>
      <c r="C65" s="7" t="s">
        <v>110</v>
      </c>
      <c r="D65" s="8" t="s">
        <v>76</v>
      </c>
      <c r="E65" s="9">
        <v>202007623</v>
      </c>
      <c r="F65" s="9">
        <v>196029072</v>
      </c>
      <c r="G65" s="9">
        <f>IFERROR(F65-E65,0)</f>
        <v>-5978551</v>
      </c>
      <c r="H65" s="12">
        <f>IFERROR((F65/E65-1)*100,0)</f>
        <v>-2.9595670258443674</v>
      </c>
      <c r="I65" s="9">
        <v>495815931</v>
      </c>
      <c r="J65" s="12">
        <v>39.5</v>
      </c>
      <c r="K65" s="8" t="s">
        <v>17</v>
      </c>
      <c r="L65" s="7" t="s">
        <v>17</v>
      </c>
      <c r="M65" s="7" t="s">
        <v>17</v>
      </c>
      <c r="N65" s="9"/>
      <c r="O65" s="9"/>
      <c r="P65" s="9"/>
      <c r="Q65" s="9"/>
      <c r="R65" s="10" t="s">
        <v>17</v>
      </c>
      <c r="S65" s="10" t="s">
        <v>17</v>
      </c>
      <c r="T65" s="11" t="s">
        <v>17</v>
      </c>
    </row>
    <row r="66" spans="1:20" ht="28.5">
      <c r="A66" s="6">
        <v>1</v>
      </c>
      <c r="B66" s="6"/>
      <c r="C66" s="7" t="s">
        <v>111</v>
      </c>
      <c r="D66" s="8" t="s">
        <v>17</v>
      </c>
      <c r="E66" s="9"/>
      <c r="F66" s="9"/>
      <c r="G66" s="9"/>
      <c r="H66" s="10" t="s">
        <v>17</v>
      </c>
      <c r="I66" s="9"/>
      <c r="J66" s="10" t="s">
        <v>17</v>
      </c>
      <c r="K66" s="8" t="s">
        <v>22</v>
      </c>
      <c r="L66" s="7" t="s">
        <v>112</v>
      </c>
      <c r="M66" s="7" t="s">
        <v>102</v>
      </c>
      <c r="N66" s="9">
        <v>9646</v>
      </c>
      <c r="O66" s="9">
        <v>0</v>
      </c>
      <c r="P66" s="9">
        <v>0</v>
      </c>
      <c r="Q66" s="9">
        <v>0</v>
      </c>
      <c r="R66" s="10" t="s">
        <v>25</v>
      </c>
      <c r="S66" s="13">
        <v>0</v>
      </c>
      <c r="T66" s="11" t="s">
        <v>17</v>
      </c>
    </row>
    <row r="67" spans="1:20" ht="42.75">
      <c r="A67" s="6">
        <v>1</v>
      </c>
      <c r="B67" s="6"/>
      <c r="C67" s="7" t="s">
        <v>113</v>
      </c>
      <c r="D67" s="8" t="s">
        <v>76</v>
      </c>
      <c r="E67" s="9">
        <v>159973639</v>
      </c>
      <c r="F67" s="9">
        <v>154762946</v>
      </c>
      <c r="G67" s="9">
        <f>IFERROR(F67-E67,0)</f>
        <v>-5210693</v>
      </c>
      <c r="H67" s="12">
        <f>IFERROR((F67/E67-1)*100,0)</f>
        <v>-3.2572197723151119</v>
      </c>
      <c r="I67" s="9">
        <v>411965140</v>
      </c>
      <c r="J67" s="12">
        <v>37.6</v>
      </c>
      <c r="K67" s="8" t="s">
        <v>17</v>
      </c>
      <c r="L67" s="7" t="s">
        <v>17</v>
      </c>
      <c r="M67" s="7" t="s">
        <v>17</v>
      </c>
      <c r="N67" s="9"/>
      <c r="O67" s="9"/>
      <c r="P67" s="9"/>
      <c r="Q67" s="9"/>
      <c r="R67" s="10" t="s">
        <v>17</v>
      </c>
      <c r="S67" s="10" t="s">
        <v>17</v>
      </c>
      <c r="T67" s="11" t="s">
        <v>17</v>
      </c>
    </row>
    <row r="68" spans="1:20" ht="28.5">
      <c r="A68" s="6">
        <v>1</v>
      </c>
      <c r="B68" s="6"/>
      <c r="C68" s="7" t="s">
        <v>114</v>
      </c>
      <c r="D68" s="8" t="s">
        <v>17</v>
      </c>
      <c r="E68" s="9"/>
      <c r="F68" s="9"/>
      <c r="G68" s="9"/>
      <c r="H68" s="10" t="s">
        <v>17</v>
      </c>
      <c r="I68" s="9"/>
      <c r="J68" s="10" t="s">
        <v>17</v>
      </c>
      <c r="K68" s="8" t="s">
        <v>22</v>
      </c>
      <c r="L68" s="7" t="s">
        <v>101</v>
      </c>
      <c r="M68" s="7" t="s">
        <v>102</v>
      </c>
      <c r="N68" s="9">
        <v>18910</v>
      </c>
      <c r="O68" s="9">
        <v>0</v>
      </c>
      <c r="P68" s="9">
        <v>0</v>
      </c>
      <c r="Q68" s="9">
        <v>0</v>
      </c>
      <c r="R68" s="10" t="s">
        <v>25</v>
      </c>
      <c r="S68" s="13">
        <v>0</v>
      </c>
      <c r="T68" s="11" t="s">
        <v>17</v>
      </c>
    </row>
    <row r="69" spans="1:20">
      <c r="A69" s="6">
        <v>1</v>
      </c>
      <c r="B69" s="6"/>
      <c r="C69" s="6"/>
      <c r="D69" s="8" t="s">
        <v>17</v>
      </c>
      <c r="E69" s="9"/>
      <c r="F69" s="9"/>
      <c r="G69" s="9"/>
      <c r="H69" s="10" t="s">
        <v>17</v>
      </c>
      <c r="I69" s="9"/>
      <c r="J69" s="10" t="s">
        <v>17</v>
      </c>
      <c r="K69" s="8" t="s">
        <v>22</v>
      </c>
      <c r="L69" s="7" t="s">
        <v>103</v>
      </c>
      <c r="M69" s="7" t="s">
        <v>102</v>
      </c>
      <c r="N69" s="9">
        <v>3279</v>
      </c>
      <c r="O69" s="9">
        <v>0</v>
      </c>
      <c r="P69" s="9">
        <v>0</v>
      </c>
      <c r="Q69" s="9">
        <v>0</v>
      </c>
      <c r="R69" s="10" t="s">
        <v>25</v>
      </c>
      <c r="S69" s="13">
        <v>0</v>
      </c>
      <c r="T69" s="11" t="s">
        <v>17</v>
      </c>
    </row>
    <row r="70" spans="1:20" ht="28.5">
      <c r="A70" s="6">
        <v>1</v>
      </c>
      <c r="B70" s="6"/>
      <c r="C70" s="7" t="s">
        <v>115</v>
      </c>
      <c r="D70" s="8" t="s">
        <v>76</v>
      </c>
      <c r="E70" s="9">
        <v>115072430</v>
      </c>
      <c r="F70" s="9">
        <v>89397347</v>
      </c>
      <c r="G70" s="9">
        <f>IFERROR(F70-E70,0)</f>
        <v>-25675083</v>
      </c>
      <c r="H70" s="12">
        <f>IFERROR((F70/E70-1)*100,0)</f>
        <v>-22.31210638377933</v>
      </c>
      <c r="I70" s="9">
        <v>226391419</v>
      </c>
      <c r="J70" s="12">
        <v>39.5</v>
      </c>
      <c r="K70" s="8" t="s">
        <v>17</v>
      </c>
      <c r="L70" s="7" t="s">
        <v>17</v>
      </c>
      <c r="M70" s="7" t="s">
        <v>17</v>
      </c>
      <c r="N70" s="9"/>
      <c r="O70" s="9"/>
      <c r="P70" s="9"/>
      <c r="Q70" s="9"/>
      <c r="R70" s="10" t="s">
        <v>17</v>
      </c>
      <c r="S70" s="10" t="s">
        <v>17</v>
      </c>
      <c r="T70" s="11" t="s">
        <v>17</v>
      </c>
    </row>
    <row r="71" spans="1:20" ht="28.5">
      <c r="A71" s="6">
        <v>1</v>
      </c>
      <c r="B71" s="6"/>
      <c r="C71" s="7" t="s">
        <v>116</v>
      </c>
      <c r="D71" s="8" t="s">
        <v>17</v>
      </c>
      <c r="E71" s="9"/>
      <c r="F71" s="9"/>
      <c r="G71" s="9"/>
      <c r="H71" s="10" t="s">
        <v>17</v>
      </c>
      <c r="I71" s="9"/>
      <c r="J71" s="10" t="s">
        <v>17</v>
      </c>
      <c r="K71" s="8" t="s">
        <v>22</v>
      </c>
      <c r="L71" s="7" t="s">
        <v>101</v>
      </c>
      <c r="M71" s="7" t="s">
        <v>102</v>
      </c>
      <c r="N71" s="9">
        <v>12474</v>
      </c>
      <c r="O71" s="9">
        <v>0</v>
      </c>
      <c r="P71" s="9">
        <v>0</v>
      </c>
      <c r="Q71" s="9">
        <v>0</v>
      </c>
      <c r="R71" s="10" t="s">
        <v>25</v>
      </c>
      <c r="S71" s="13">
        <v>0</v>
      </c>
      <c r="T71" s="11" t="s">
        <v>17</v>
      </c>
    </row>
    <row r="72" spans="1:20">
      <c r="A72" s="6">
        <v>1</v>
      </c>
      <c r="B72" s="6"/>
      <c r="C72" s="6"/>
      <c r="D72" s="8" t="s">
        <v>17</v>
      </c>
      <c r="E72" s="9"/>
      <c r="F72" s="9"/>
      <c r="G72" s="9"/>
      <c r="H72" s="10" t="s">
        <v>17</v>
      </c>
      <c r="I72" s="9"/>
      <c r="J72" s="10" t="s">
        <v>17</v>
      </c>
      <c r="K72" s="8" t="s">
        <v>22</v>
      </c>
      <c r="L72" s="7" t="s">
        <v>103</v>
      </c>
      <c r="M72" s="7" t="s">
        <v>102</v>
      </c>
      <c r="N72" s="9">
        <v>3271</v>
      </c>
      <c r="O72" s="9">
        <v>0</v>
      </c>
      <c r="P72" s="9">
        <v>0</v>
      </c>
      <c r="Q72" s="9">
        <v>0</v>
      </c>
      <c r="R72" s="10" t="s">
        <v>25</v>
      </c>
      <c r="S72" s="13">
        <v>0</v>
      </c>
      <c r="T72" s="11" t="s">
        <v>17</v>
      </c>
    </row>
    <row r="73" spans="1:20" ht="42.75">
      <c r="A73" s="6">
        <v>1</v>
      </c>
      <c r="B73" s="6"/>
      <c r="C73" s="7" t="s">
        <v>117</v>
      </c>
      <c r="D73" s="8" t="s">
        <v>76</v>
      </c>
      <c r="E73" s="9">
        <v>144194661</v>
      </c>
      <c r="F73" s="9">
        <v>146907886</v>
      </c>
      <c r="G73" s="9">
        <f>IFERROR(F73-E73,0)</f>
        <v>2713225</v>
      </c>
      <c r="H73" s="12">
        <f>IFERROR((F73/E73-1)*100,0)</f>
        <v>1.8816404027608202</v>
      </c>
      <c r="I73" s="9">
        <v>332784945</v>
      </c>
      <c r="J73" s="12">
        <v>44.1</v>
      </c>
      <c r="K73" s="8" t="s">
        <v>17</v>
      </c>
      <c r="L73" s="7" t="s">
        <v>17</v>
      </c>
      <c r="M73" s="7" t="s">
        <v>17</v>
      </c>
      <c r="N73" s="9"/>
      <c r="O73" s="9"/>
      <c r="P73" s="9"/>
      <c r="Q73" s="9"/>
      <c r="R73" s="10" t="s">
        <v>17</v>
      </c>
      <c r="S73" s="10" t="s">
        <v>17</v>
      </c>
      <c r="T73" s="11" t="s">
        <v>17</v>
      </c>
    </row>
    <row r="74" spans="1:20" ht="28.5">
      <c r="A74" s="6">
        <v>1</v>
      </c>
      <c r="B74" s="6"/>
      <c r="C74" s="7" t="s">
        <v>118</v>
      </c>
      <c r="D74" s="8" t="s">
        <v>17</v>
      </c>
      <c r="E74" s="9"/>
      <c r="F74" s="9"/>
      <c r="G74" s="9"/>
      <c r="H74" s="10" t="s">
        <v>17</v>
      </c>
      <c r="I74" s="9"/>
      <c r="J74" s="10" t="s">
        <v>17</v>
      </c>
      <c r="K74" s="8" t="s">
        <v>22</v>
      </c>
      <c r="L74" s="7" t="s">
        <v>101</v>
      </c>
      <c r="M74" s="7" t="s">
        <v>102</v>
      </c>
      <c r="N74" s="9">
        <v>50542</v>
      </c>
      <c r="O74" s="9">
        <v>0</v>
      </c>
      <c r="P74" s="9">
        <v>0</v>
      </c>
      <c r="Q74" s="9">
        <v>0</v>
      </c>
      <c r="R74" s="10" t="s">
        <v>25</v>
      </c>
      <c r="S74" s="13">
        <v>0</v>
      </c>
      <c r="T74" s="11" t="s">
        <v>17</v>
      </c>
    </row>
    <row r="75" spans="1:20">
      <c r="A75" s="6">
        <v>1</v>
      </c>
      <c r="B75" s="6"/>
      <c r="C75" s="6"/>
      <c r="D75" s="8" t="s">
        <v>17</v>
      </c>
      <c r="E75" s="9"/>
      <c r="F75" s="9"/>
      <c r="G75" s="9"/>
      <c r="H75" s="10" t="s">
        <v>17</v>
      </c>
      <c r="I75" s="9"/>
      <c r="J75" s="10" t="s">
        <v>17</v>
      </c>
      <c r="K75" s="8" t="s">
        <v>22</v>
      </c>
      <c r="L75" s="7" t="s">
        <v>103</v>
      </c>
      <c r="M75" s="7" t="s">
        <v>102</v>
      </c>
      <c r="N75" s="9">
        <v>12307</v>
      </c>
      <c r="O75" s="9">
        <v>0</v>
      </c>
      <c r="P75" s="9">
        <v>0</v>
      </c>
      <c r="Q75" s="9">
        <v>0</v>
      </c>
      <c r="R75" s="10" t="s">
        <v>25</v>
      </c>
      <c r="S75" s="13">
        <v>0</v>
      </c>
      <c r="T75" s="11" t="s">
        <v>17</v>
      </c>
    </row>
    <row r="76" spans="1:20" ht="28.5">
      <c r="A76" s="6">
        <v>1</v>
      </c>
      <c r="B76" s="6"/>
      <c r="C76" s="7" t="s">
        <v>119</v>
      </c>
      <c r="D76" s="8" t="s">
        <v>76</v>
      </c>
      <c r="E76" s="9">
        <v>123615429</v>
      </c>
      <c r="F76" s="9">
        <v>125312136</v>
      </c>
      <c r="G76" s="9">
        <f>IFERROR(F76-E76,0)</f>
        <v>1696707</v>
      </c>
      <c r="H76" s="12">
        <f>IFERROR((F76/E76-1)*100,0)</f>
        <v>1.3725689533464314</v>
      </c>
      <c r="I76" s="9">
        <v>287125871</v>
      </c>
      <c r="J76" s="12">
        <v>43.6</v>
      </c>
      <c r="K76" s="8" t="s">
        <v>17</v>
      </c>
      <c r="L76" s="7" t="s">
        <v>17</v>
      </c>
      <c r="M76" s="7" t="s">
        <v>17</v>
      </c>
      <c r="N76" s="9"/>
      <c r="O76" s="9"/>
      <c r="P76" s="9"/>
      <c r="Q76" s="9"/>
      <c r="R76" s="10" t="s">
        <v>17</v>
      </c>
      <c r="S76" s="10" t="s">
        <v>17</v>
      </c>
      <c r="T76" s="11" t="s">
        <v>17</v>
      </c>
    </row>
    <row r="77" spans="1:20" ht="28.5">
      <c r="A77" s="6">
        <v>1</v>
      </c>
      <c r="B77" s="6"/>
      <c r="C77" s="7" t="s">
        <v>120</v>
      </c>
      <c r="D77" s="8" t="s">
        <v>17</v>
      </c>
      <c r="E77" s="9"/>
      <c r="F77" s="9"/>
      <c r="G77" s="9"/>
      <c r="H77" s="10" t="s">
        <v>17</v>
      </c>
      <c r="I77" s="9"/>
      <c r="J77" s="10" t="s">
        <v>17</v>
      </c>
      <c r="K77" s="8" t="s">
        <v>22</v>
      </c>
      <c r="L77" s="7" t="s">
        <v>101</v>
      </c>
      <c r="M77" s="7" t="s">
        <v>102</v>
      </c>
      <c r="N77" s="9">
        <v>110862</v>
      </c>
      <c r="O77" s="9">
        <v>0</v>
      </c>
      <c r="P77" s="9">
        <v>0</v>
      </c>
      <c r="Q77" s="9">
        <v>0</v>
      </c>
      <c r="R77" s="10" t="s">
        <v>25</v>
      </c>
      <c r="S77" s="13">
        <v>0</v>
      </c>
      <c r="T77" s="11" t="s">
        <v>17</v>
      </c>
    </row>
    <row r="78" spans="1:20">
      <c r="A78" s="6">
        <v>1</v>
      </c>
      <c r="B78" s="6"/>
      <c r="C78" s="6"/>
      <c r="D78" s="8" t="s">
        <v>17</v>
      </c>
      <c r="E78" s="9"/>
      <c r="F78" s="9"/>
      <c r="G78" s="9"/>
      <c r="H78" s="10" t="s">
        <v>17</v>
      </c>
      <c r="I78" s="9"/>
      <c r="J78" s="10" t="s">
        <v>17</v>
      </c>
      <c r="K78" s="8" t="s">
        <v>22</v>
      </c>
      <c r="L78" s="7" t="s">
        <v>103</v>
      </c>
      <c r="M78" s="7" t="s">
        <v>102</v>
      </c>
      <c r="N78" s="9">
        <v>32153</v>
      </c>
      <c r="O78" s="9">
        <v>0</v>
      </c>
      <c r="P78" s="9">
        <v>0</v>
      </c>
      <c r="Q78" s="9">
        <v>0</v>
      </c>
      <c r="R78" s="10" t="s">
        <v>25</v>
      </c>
      <c r="S78" s="13">
        <v>0</v>
      </c>
      <c r="T78" s="11" t="s">
        <v>17</v>
      </c>
    </row>
    <row r="79" spans="1:20" ht="28.5">
      <c r="A79" s="6">
        <v>1</v>
      </c>
      <c r="B79" s="6"/>
      <c r="C79" s="7" t="s">
        <v>121</v>
      </c>
      <c r="D79" s="8" t="s">
        <v>76</v>
      </c>
      <c r="E79" s="9">
        <v>495600506</v>
      </c>
      <c r="F79" s="9">
        <v>556769467</v>
      </c>
      <c r="G79" s="9">
        <f>IFERROR(F79-E79,0)</f>
        <v>61168961</v>
      </c>
      <c r="H79" s="12">
        <f>IFERROR((F79/E79-1)*100,0)</f>
        <v>12.342392765837884</v>
      </c>
      <c r="I79" s="9">
        <v>877604221</v>
      </c>
      <c r="J79" s="12">
        <v>63.4</v>
      </c>
      <c r="K79" s="8" t="s">
        <v>17</v>
      </c>
      <c r="L79" s="7" t="s">
        <v>17</v>
      </c>
      <c r="M79" s="7" t="s">
        <v>17</v>
      </c>
      <c r="N79" s="9"/>
      <c r="O79" s="9"/>
      <c r="P79" s="9"/>
      <c r="Q79" s="9"/>
      <c r="R79" s="10" t="s">
        <v>17</v>
      </c>
      <c r="S79" s="10" t="s">
        <v>17</v>
      </c>
      <c r="T79" s="11" t="s">
        <v>17</v>
      </c>
    </row>
    <row r="80" spans="1:20" ht="28.5">
      <c r="A80" s="6">
        <v>1</v>
      </c>
      <c r="B80" s="6"/>
      <c r="C80" s="7" t="s">
        <v>122</v>
      </c>
      <c r="D80" s="8" t="s">
        <v>17</v>
      </c>
      <c r="E80" s="9"/>
      <c r="F80" s="9"/>
      <c r="G80" s="9"/>
      <c r="H80" s="10" t="s">
        <v>17</v>
      </c>
      <c r="I80" s="9"/>
      <c r="J80" s="10" t="s">
        <v>17</v>
      </c>
      <c r="K80" s="8" t="s">
        <v>22</v>
      </c>
      <c r="L80" s="7" t="s">
        <v>123</v>
      </c>
      <c r="M80" s="7" t="s">
        <v>102</v>
      </c>
      <c r="N80" s="9">
        <v>251</v>
      </c>
      <c r="O80" s="9">
        <v>0</v>
      </c>
      <c r="P80" s="9">
        <v>0</v>
      </c>
      <c r="Q80" s="9">
        <v>0</v>
      </c>
      <c r="R80" s="10" t="s">
        <v>25</v>
      </c>
      <c r="S80" s="13">
        <v>0</v>
      </c>
      <c r="T80" s="11" t="s">
        <v>17</v>
      </c>
    </row>
    <row r="81" spans="1:20" ht="42.75">
      <c r="A81" s="6">
        <v>1</v>
      </c>
      <c r="B81" s="6"/>
      <c r="C81" s="7" t="s">
        <v>124</v>
      </c>
      <c r="D81" s="8" t="s">
        <v>76</v>
      </c>
      <c r="E81" s="9">
        <v>64362152</v>
      </c>
      <c r="F81" s="9">
        <v>47477983</v>
      </c>
      <c r="G81" s="9">
        <f>IFERROR(F81-E81,0)</f>
        <v>-16884169</v>
      </c>
      <c r="H81" s="12">
        <f>IFERROR((F81/E81-1)*100,0)</f>
        <v>-26.233070951387706</v>
      </c>
      <c r="I81" s="9">
        <v>128059073</v>
      </c>
      <c r="J81" s="12">
        <v>37.1</v>
      </c>
      <c r="K81" s="8" t="s">
        <v>17</v>
      </c>
      <c r="L81" s="7" t="s">
        <v>17</v>
      </c>
      <c r="M81" s="7" t="s">
        <v>17</v>
      </c>
      <c r="N81" s="9"/>
      <c r="O81" s="9"/>
      <c r="P81" s="9"/>
      <c r="Q81" s="9"/>
      <c r="R81" s="10" t="s">
        <v>17</v>
      </c>
      <c r="S81" s="10" t="s">
        <v>17</v>
      </c>
      <c r="T81" s="11" t="s">
        <v>17</v>
      </c>
    </row>
    <row r="82" spans="1:20" ht="42.75">
      <c r="A82" s="6">
        <v>1</v>
      </c>
      <c r="B82" s="6"/>
      <c r="C82" s="7" t="s">
        <v>125</v>
      </c>
      <c r="D82" s="8" t="s">
        <v>17</v>
      </c>
      <c r="E82" s="9"/>
      <c r="F82" s="9"/>
      <c r="G82" s="9"/>
      <c r="H82" s="10" t="s">
        <v>17</v>
      </c>
      <c r="I82" s="9"/>
      <c r="J82" s="10" t="s">
        <v>17</v>
      </c>
      <c r="K82" s="8" t="s">
        <v>22</v>
      </c>
      <c r="L82" s="7" t="s">
        <v>112</v>
      </c>
      <c r="M82" s="7" t="s">
        <v>102</v>
      </c>
      <c r="N82" s="9">
        <v>1487</v>
      </c>
      <c r="O82" s="9">
        <v>0</v>
      </c>
      <c r="P82" s="9">
        <v>0</v>
      </c>
      <c r="Q82" s="9">
        <v>0</v>
      </c>
      <c r="R82" s="10" t="s">
        <v>25</v>
      </c>
      <c r="S82" s="13">
        <v>0</v>
      </c>
      <c r="T82" s="11" t="s">
        <v>17</v>
      </c>
    </row>
    <row r="83" spans="1:20" ht="28.5">
      <c r="A83" s="6">
        <v>1</v>
      </c>
      <c r="B83" s="6"/>
      <c r="C83" s="7" t="s">
        <v>126</v>
      </c>
      <c r="D83" s="8" t="s">
        <v>76</v>
      </c>
      <c r="E83" s="9">
        <v>184667206</v>
      </c>
      <c r="F83" s="9">
        <v>236634219</v>
      </c>
      <c r="G83" s="9">
        <f>IFERROR(F83-E83,0)</f>
        <v>51967013</v>
      </c>
      <c r="H83" s="12">
        <f>IFERROR((F83/E83-1)*100,0)</f>
        <v>28.140899581271619</v>
      </c>
      <c r="I83" s="9">
        <v>367968862</v>
      </c>
      <c r="J83" s="12">
        <v>64.3</v>
      </c>
      <c r="K83" s="8" t="s">
        <v>17</v>
      </c>
      <c r="L83" s="7" t="s">
        <v>17</v>
      </c>
      <c r="M83" s="7" t="s">
        <v>17</v>
      </c>
      <c r="N83" s="9"/>
      <c r="O83" s="9"/>
      <c r="P83" s="9"/>
      <c r="Q83" s="9"/>
      <c r="R83" s="10" t="s">
        <v>17</v>
      </c>
      <c r="S83" s="10" t="s">
        <v>17</v>
      </c>
      <c r="T83" s="11" t="s">
        <v>17</v>
      </c>
    </row>
    <row r="84" spans="1:20">
      <c r="A84" s="6">
        <v>1</v>
      </c>
      <c r="B84" s="6"/>
      <c r="C84" s="7" t="s">
        <v>127</v>
      </c>
      <c r="D84" s="8" t="s">
        <v>17</v>
      </c>
      <c r="E84" s="9"/>
      <c r="F84" s="9"/>
      <c r="G84" s="9"/>
      <c r="H84" s="10" t="s">
        <v>17</v>
      </c>
      <c r="I84" s="9"/>
      <c r="J84" s="10" t="s">
        <v>17</v>
      </c>
      <c r="K84" s="8" t="s">
        <v>22</v>
      </c>
      <c r="L84" s="7" t="s">
        <v>101</v>
      </c>
      <c r="M84" s="7" t="s">
        <v>102</v>
      </c>
      <c r="N84" s="9">
        <v>52687</v>
      </c>
      <c r="O84" s="9">
        <v>0</v>
      </c>
      <c r="P84" s="9">
        <v>0</v>
      </c>
      <c r="Q84" s="9">
        <v>0</v>
      </c>
      <c r="R84" s="10" t="s">
        <v>25</v>
      </c>
      <c r="S84" s="13">
        <v>0</v>
      </c>
      <c r="T84" s="11" t="s">
        <v>17</v>
      </c>
    </row>
    <row r="85" spans="1:20">
      <c r="A85" s="6">
        <v>1</v>
      </c>
      <c r="B85" s="6"/>
      <c r="C85" s="6"/>
      <c r="D85" s="8" t="s">
        <v>17</v>
      </c>
      <c r="E85" s="9"/>
      <c r="F85" s="9"/>
      <c r="G85" s="9"/>
      <c r="H85" s="10" t="s">
        <v>17</v>
      </c>
      <c r="I85" s="9"/>
      <c r="J85" s="10" t="s">
        <v>17</v>
      </c>
      <c r="K85" s="8" t="s">
        <v>22</v>
      </c>
      <c r="L85" s="7" t="s">
        <v>103</v>
      </c>
      <c r="M85" s="7" t="s">
        <v>102</v>
      </c>
      <c r="N85" s="9">
        <v>4288</v>
      </c>
      <c r="O85" s="9">
        <v>0</v>
      </c>
      <c r="P85" s="9">
        <v>0</v>
      </c>
      <c r="Q85" s="9">
        <v>0</v>
      </c>
      <c r="R85" s="10" t="s">
        <v>25</v>
      </c>
      <c r="S85" s="13">
        <v>0</v>
      </c>
      <c r="T85" s="11" t="s">
        <v>17</v>
      </c>
    </row>
    <row r="86" spans="1:20" ht="28.5">
      <c r="A86" s="6">
        <v>1</v>
      </c>
      <c r="B86" s="6"/>
      <c r="C86" s="7" t="s">
        <v>128</v>
      </c>
      <c r="D86" s="8" t="s">
        <v>76</v>
      </c>
      <c r="E86" s="9">
        <v>100482758</v>
      </c>
      <c r="F86" s="9">
        <v>133103968</v>
      </c>
      <c r="G86" s="9">
        <f>IFERROR(F86-E86,0)</f>
        <v>32621210</v>
      </c>
      <c r="H86" s="12">
        <f>IFERROR((F86/E86-1)*100,0)</f>
        <v>32.464485101016024</v>
      </c>
      <c r="I86" s="9">
        <v>198780019</v>
      </c>
      <c r="J86" s="12">
        <v>67</v>
      </c>
      <c r="K86" s="8" t="s">
        <v>17</v>
      </c>
      <c r="L86" s="7" t="s">
        <v>17</v>
      </c>
      <c r="M86" s="7" t="s">
        <v>17</v>
      </c>
      <c r="N86" s="9"/>
      <c r="O86" s="9"/>
      <c r="P86" s="9"/>
      <c r="Q86" s="9"/>
      <c r="R86" s="10" t="s">
        <v>17</v>
      </c>
      <c r="S86" s="10" t="s">
        <v>17</v>
      </c>
      <c r="T86" s="11" t="s">
        <v>17</v>
      </c>
    </row>
    <row r="87" spans="1:20">
      <c r="A87" s="6">
        <v>1</v>
      </c>
      <c r="B87" s="6"/>
      <c r="C87" s="7" t="s">
        <v>129</v>
      </c>
      <c r="D87" s="8" t="s">
        <v>17</v>
      </c>
      <c r="E87" s="9"/>
      <c r="F87" s="9"/>
      <c r="G87" s="9"/>
      <c r="H87" s="10" t="s">
        <v>17</v>
      </c>
      <c r="I87" s="9"/>
      <c r="J87" s="10" t="s">
        <v>17</v>
      </c>
      <c r="K87" s="8" t="s">
        <v>22</v>
      </c>
      <c r="L87" s="7" t="s">
        <v>101</v>
      </c>
      <c r="M87" s="7" t="s">
        <v>102</v>
      </c>
      <c r="N87" s="9">
        <v>19646</v>
      </c>
      <c r="O87" s="9">
        <v>0</v>
      </c>
      <c r="P87" s="9">
        <v>0</v>
      </c>
      <c r="Q87" s="9">
        <v>0</v>
      </c>
      <c r="R87" s="10" t="s">
        <v>25</v>
      </c>
      <c r="S87" s="13">
        <v>0</v>
      </c>
      <c r="T87" s="11" t="s">
        <v>17</v>
      </c>
    </row>
    <row r="88" spans="1:20">
      <c r="A88" s="6">
        <v>1</v>
      </c>
      <c r="B88" s="6"/>
      <c r="C88" s="6"/>
      <c r="D88" s="8" t="s">
        <v>17</v>
      </c>
      <c r="E88" s="9"/>
      <c r="F88" s="9"/>
      <c r="G88" s="9"/>
      <c r="H88" s="10" t="s">
        <v>17</v>
      </c>
      <c r="I88" s="9"/>
      <c r="J88" s="10" t="s">
        <v>17</v>
      </c>
      <c r="K88" s="8" t="s">
        <v>22</v>
      </c>
      <c r="L88" s="7" t="s">
        <v>103</v>
      </c>
      <c r="M88" s="7" t="s">
        <v>102</v>
      </c>
      <c r="N88" s="9">
        <v>2840</v>
      </c>
      <c r="O88" s="9">
        <v>0</v>
      </c>
      <c r="P88" s="9">
        <v>0</v>
      </c>
      <c r="Q88" s="9">
        <v>0</v>
      </c>
      <c r="R88" s="10" t="s">
        <v>25</v>
      </c>
      <c r="S88" s="13">
        <v>0</v>
      </c>
      <c r="T88" s="11" t="s">
        <v>17</v>
      </c>
    </row>
    <row r="89" spans="1:20" ht="28.5">
      <c r="A89" s="6">
        <v>1</v>
      </c>
      <c r="B89" s="6"/>
      <c r="C89" s="7" t="s">
        <v>130</v>
      </c>
      <c r="D89" s="8" t="s">
        <v>76</v>
      </c>
      <c r="E89" s="9">
        <v>66134827</v>
      </c>
      <c r="F89" s="9">
        <v>87320631</v>
      </c>
      <c r="G89" s="9">
        <f>IFERROR(F89-E89,0)</f>
        <v>21185804</v>
      </c>
      <c r="H89" s="12">
        <f>IFERROR((F89/E89-1)*100,0)</f>
        <v>32.034262371322143</v>
      </c>
      <c r="I89" s="9">
        <v>131466944</v>
      </c>
      <c r="J89" s="12">
        <v>66.400000000000006</v>
      </c>
      <c r="K89" s="8" t="s">
        <v>17</v>
      </c>
      <c r="L89" s="7" t="s">
        <v>17</v>
      </c>
      <c r="M89" s="7" t="s">
        <v>17</v>
      </c>
      <c r="N89" s="9"/>
      <c r="O89" s="9"/>
      <c r="P89" s="9"/>
      <c r="Q89" s="9"/>
      <c r="R89" s="10" t="s">
        <v>17</v>
      </c>
      <c r="S89" s="10" t="s">
        <v>17</v>
      </c>
      <c r="T89" s="11" t="s">
        <v>17</v>
      </c>
    </row>
    <row r="90" spans="1:20">
      <c r="A90" s="6">
        <v>1</v>
      </c>
      <c r="B90" s="6"/>
      <c r="C90" s="7" t="s">
        <v>131</v>
      </c>
      <c r="D90" s="8" t="s">
        <v>17</v>
      </c>
      <c r="E90" s="9"/>
      <c r="F90" s="9"/>
      <c r="G90" s="9"/>
      <c r="H90" s="10" t="s">
        <v>17</v>
      </c>
      <c r="I90" s="9"/>
      <c r="J90" s="10" t="s">
        <v>17</v>
      </c>
      <c r="K90" s="8" t="s">
        <v>22</v>
      </c>
      <c r="L90" s="7" t="s">
        <v>101</v>
      </c>
      <c r="M90" s="7" t="s">
        <v>102</v>
      </c>
      <c r="N90" s="9">
        <v>8817</v>
      </c>
      <c r="O90" s="9">
        <v>0</v>
      </c>
      <c r="P90" s="9">
        <v>0</v>
      </c>
      <c r="Q90" s="9">
        <v>0</v>
      </c>
      <c r="R90" s="10" t="s">
        <v>25</v>
      </c>
      <c r="S90" s="13">
        <v>0</v>
      </c>
      <c r="T90" s="11" t="s">
        <v>17</v>
      </c>
    </row>
    <row r="91" spans="1:20">
      <c r="A91" s="6">
        <v>1</v>
      </c>
      <c r="B91" s="6"/>
      <c r="C91" s="6"/>
      <c r="D91" s="8" t="s">
        <v>17</v>
      </c>
      <c r="E91" s="9"/>
      <c r="F91" s="9"/>
      <c r="G91" s="9"/>
      <c r="H91" s="10" t="s">
        <v>17</v>
      </c>
      <c r="I91" s="9"/>
      <c r="J91" s="10" t="s">
        <v>17</v>
      </c>
      <c r="K91" s="8" t="s">
        <v>22</v>
      </c>
      <c r="L91" s="7" t="s">
        <v>103</v>
      </c>
      <c r="M91" s="7" t="s">
        <v>102</v>
      </c>
      <c r="N91" s="9">
        <v>1241</v>
      </c>
      <c r="O91" s="9">
        <v>0</v>
      </c>
      <c r="P91" s="9">
        <v>0</v>
      </c>
      <c r="Q91" s="9">
        <v>0</v>
      </c>
      <c r="R91" s="10" t="s">
        <v>25</v>
      </c>
      <c r="S91" s="13">
        <v>0</v>
      </c>
      <c r="T91" s="11" t="s">
        <v>17</v>
      </c>
    </row>
    <row r="92" spans="1:20" ht="28.5">
      <c r="A92" s="6">
        <v>1</v>
      </c>
      <c r="B92" s="6"/>
      <c r="C92" s="7" t="s">
        <v>132</v>
      </c>
      <c r="D92" s="8" t="s">
        <v>76</v>
      </c>
      <c r="E92" s="9">
        <v>143721037</v>
      </c>
      <c r="F92" s="9">
        <v>189165178</v>
      </c>
      <c r="G92" s="9">
        <f>IFERROR(F92-E92,0)</f>
        <v>45444141</v>
      </c>
      <c r="H92" s="12">
        <f>IFERROR((F92/E92-1)*100,0)</f>
        <v>31.619686267640823</v>
      </c>
      <c r="I92" s="9">
        <v>280587667</v>
      </c>
      <c r="J92" s="12">
        <v>67.400000000000006</v>
      </c>
      <c r="K92" s="8" t="s">
        <v>17</v>
      </c>
      <c r="L92" s="7" t="s">
        <v>17</v>
      </c>
      <c r="M92" s="7" t="s">
        <v>17</v>
      </c>
      <c r="N92" s="9"/>
      <c r="O92" s="9"/>
      <c r="P92" s="9"/>
      <c r="Q92" s="9"/>
      <c r="R92" s="10" t="s">
        <v>17</v>
      </c>
      <c r="S92" s="10" t="s">
        <v>17</v>
      </c>
      <c r="T92" s="11" t="s">
        <v>17</v>
      </c>
    </row>
    <row r="93" spans="1:20">
      <c r="A93" s="6">
        <v>1</v>
      </c>
      <c r="B93" s="6"/>
      <c r="C93" s="7" t="s">
        <v>133</v>
      </c>
      <c r="D93" s="8" t="s">
        <v>17</v>
      </c>
      <c r="E93" s="9"/>
      <c r="F93" s="9"/>
      <c r="G93" s="9"/>
      <c r="H93" s="10" t="s">
        <v>17</v>
      </c>
      <c r="I93" s="9"/>
      <c r="J93" s="10" t="s">
        <v>17</v>
      </c>
      <c r="K93" s="8" t="s">
        <v>22</v>
      </c>
      <c r="L93" s="7" t="s">
        <v>101</v>
      </c>
      <c r="M93" s="7" t="s">
        <v>102</v>
      </c>
      <c r="N93" s="9">
        <v>21249</v>
      </c>
      <c r="O93" s="9">
        <v>0</v>
      </c>
      <c r="P93" s="9">
        <v>0</v>
      </c>
      <c r="Q93" s="9">
        <v>0</v>
      </c>
      <c r="R93" s="10" t="s">
        <v>25</v>
      </c>
      <c r="S93" s="13">
        <v>0</v>
      </c>
      <c r="T93" s="11" t="s">
        <v>17</v>
      </c>
    </row>
    <row r="94" spans="1:20">
      <c r="A94" s="6">
        <v>1</v>
      </c>
      <c r="B94" s="6"/>
      <c r="C94" s="6"/>
      <c r="D94" s="8" t="s">
        <v>17</v>
      </c>
      <c r="E94" s="9"/>
      <c r="F94" s="9"/>
      <c r="G94" s="9"/>
      <c r="H94" s="10" t="s">
        <v>17</v>
      </c>
      <c r="I94" s="9"/>
      <c r="J94" s="10" t="s">
        <v>17</v>
      </c>
      <c r="K94" s="8" t="s">
        <v>22</v>
      </c>
      <c r="L94" s="7" t="s">
        <v>103</v>
      </c>
      <c r="M94" s="7" t="s">
        <v>102</v>
      </c>
      <c r="N94" s="9">
        <v>2443</v>
      </c>
      <c r="O94" s="9">
        <v>0</v>
      </c>
      <c r="P94" s="9">
        <v>0</v>
      </c>
      <c r="Q94" s="9">
        <v>0</v>
      </c>
      <c r="R94" s="10" t="s">
        <v>25</v>
      </c>
      <c r="S94" s="13">
        <v>0</v>
      </c>
      <c r="T94" s="11" t="s">
        <v>17</v>
      </c>
    </row>
    <row r="95" spans="1:20" ht="28.5">
      <c r="A95" s="6">
        <v>1</v>
      </c>
      <c r="B95" s="6"/>
      <c r="C95" s="7" t="s">
        <v>134</v>
      </c>
      <c r="D95" s="8" t="s">
        <v>76</v>
      </c>
      <c r="E95" s="9">
        <v>157621792</v>
      </c>
      <c r="F95" s="9">
        <v>201792887</v>
      </c>
      <c r="G95" s="9">
        <f>IFERROR(F95-E95,0)</f>
        <v>44171095</v>
      </c>
      <c r="H95" s="12">
        <f>IFERROR((F95/E95-1)*100,0)</f>
        <v>28.023469622779061</v>
      </c>
      <c r="I95" s="9">
        <v>300009976</v>
      </c>
      <c r="J95" s="12">
        <v>67.3</v>
      </c>
      <c r="K95" s="8" t="s">
        <v>17</v>
      </c>
      <c r="L95" s="7" t="s">
        <v>17</v>
      </c>
      <c r="M95" s="7" t="s">
        <v>17</v>
      </c>
      <c r="N95" s="9"/>
      <c r="O95" s="9"/>
      <c r="P95" s="9"/>
      <c r="Q95" s="9"/>
      <c r="R95" s="10" t="s">
        <v>17</v>
      </c>
      <c r="S95" s="10" t="s">
        <v>17</v>
      </c>
      <c r="T95" s="11" t="s">
        <v>17</v>
      </c>
    </row>
    <row r="96" spans="1:20">
      <c r="A96" s="6">
        <v>1</v>
      </c>
      <c r="B96" s="6"/>
      <c r="C96" s="7" t="s">
        <v>135</v>
      </c>
      <c r="D96" s="8" t="s">
        <v>17</v>
      </c>
      <c r="E96" s="9"/>
      <c r="F96" s="9"/>
      <c r="G96" s="9"/>
      <c r="H96" s="10" t="s">
        <v>17</v>
      </c>
      <c r="I96" s="9"/>
      <c r="J96" s="10" t="s">
        <v>17</v>
      </c>
      <c r="K96" s="8" t="s">
        <v>22</v>
      </c>
      <c r="L96" s="7" t="s">
        <v>101</v>
      </c>
      <c r="M96" s="7" t="s">
        <v>102</v>
      </c>
      <c r="N96" s="9">
        <v>58079</v>
      </c>
      <c r="O96" s="9">
        <v>0</v>
      </c>
      <c r="P96" s="9">
        <v>0</v>
      </c>
      <c r="Q96" s="9">
        <v>0</v>
      </c>
      <c r="R96" s="10" t="s">
        <v>25</v>
      </c>
      <c r="S96" s="13">
        <v>0</v>
      </c>
      <c r="T96" s="11" t="s">
        <v>17</v>
      </c>
    </row>
    <row r="97" spans="1:20">
      <c r="A97" s="6">
        <v>1</v>
      </c>
      <c r="B97" s="6"/>
      <c r="C97" s="6"/>
      <c r="D97" s="8" t="s">
        <v>17</v>
      </c>
      <c r="E97" s="9"/>
      <c r="F97" s="9"/>
      <c r="G97" s="9"/>
      <c r="H97" s="10" t="s">
        <v>17</v>
      </c>
      <c r="I97" s="9"/>
      <c r="J97" s="10" t="s">
        <v>17</v>
      </c>
      <c r="K97" s="8" t="s">
        <v>22</v>
      </c>
      <c r="L97" s="7" t="s">
        <v>103</v>
      </c>
      <c r="M97" s="7" t="s">
        <v>102</v>
      </c>
      <c r="N97" s="9">
        <v>2676</v>
      </c>
      <c r="O97" s="9">
        <v>0</v>
      </c>
      <c r="P97" s="9">
        <v>0</v>
      </c>
      <c r="Q97" s="9">
        <v>0</v>
      </c>
      <c r="R97" s="10" t="s">
        <v>25</v>
      </c>
      <c r="S97" s="13">
        <v>0</v>
      </c>
      <c r="T97" s="11" t="s">
        <v>17</v>
      </c>
    </row>
    <row r="98" spans="1:20" ht="28.5">
      <c r="A98" s="6">
        <v>1</v>
      </c>
      <c r="B98" s="6"/>
      <c r="C98" s="7" t="s">
        <v>136</v>
      </c>
      <c r="D98" s="8" t="s">
        <v>76</v>
      </c>
      <c r="E98" s="9">
        <v>93947368</v>
      </c>
      <c r="F98" s="9">
        <v>127837881</v>
      </c>
      <c r="G98" s="9">
        <f>IFERROR(F98-E98,0)</f>
        <v>33890513</v>
      </c>
      <c r="H98" s="12">
        <f>IFERROR((F98/E98-1)*100,0)</f>
        <v>36.073935567838376</v>
      </c>
      <c r="I98" s="9">
        <v>196109757</v>
      </c>
      <c r="J98" s="12">
        <v>65.2</v>
      </c>
      <c r="K98" s="8" t="s">
        <v>17</v>
      </c>
      <c r="L98" s="7" t="s">
        <v>17</v>
      </c>
      <c r="M98" s="7" t="s">
        <v>17</v>
      </c>
      <c r="N98" s="9"/>
      <c r="O98" s="9"/>
      <c r="P98" s="9"/>
      <c r="Q98" s="9"/>
      <c r="R98" s="10" t="s">
        <v>17</v>
      </c>
      <c r="S98" s="10" t="s">
        <v>17</v>
      </c>
      <c r="T98" s="11" t="s">
        <v>17</v>
      </c>
    </row>
    <row r="99" spans="1:20">
      <c r="A99" s="6">
        <v>1</v>
      </c>
      <c r="B99" s="6"/>
      <c r="C99" s="7" t="s">
        <v>137</v>
      </c>
      <c r="D99" s="8" t="s">
        <v>17</v>
      </c>
      <c r="E99" s="9"/>
      <c r="F99" s="9"/>
      <c r="G99" s="9"/>
      <c r="H99" s="10" t="s">
        <v>17</v>
      </c>
      <c r="I99" s="9"/>
      <c r="J99" s="10" t="s">
        <v>17</v>
      </c>
      <c r="K99" s="8" t="s">
        <v>22</v>
      </c>
      <c r="L99" s="7" t="s">
        <v>101</v>
      </c>
      <c r="M99" s="7" t="s">
        <v>102</v>
      </c>
      <c r="N99" s="9">
        <v>19207</v>
      </c>
      <c r="O99" s="9">
        <v>0</v>
      </c>
      <c r="P99" s="9">
        <v>0</v>
      </c>
      <c r="Q99" s="9">
        <v>0</v>
      </c>
      <c r="R99" s="10" t="s">
        <v>25</v>
      </c>
      <c r="S99" s="13">
        <v>0</v>
      </c>
      <c r="T99" s="11" t="s">
        <v>17</v>
      </c>
    </row>
    <row r="100" spans="1:20">
      <c r="A100" s="6">
        <v>1</v>
      </c>
      <c r="B100" s="6"/>
      <c r="C100" s="6"/>
      <c r="D100" s="8" t="s">
        <v>17</v>
      </c>
      <c r="E100" s="9"/>
      <c r="F100" s="9"/>
      <c r="G100" s="9"/>
      <c r="H100" s="10" t="s">
        <v>17</v>
      </c>
      <c r="I100" s="9"/>
      <c r="J100" s="10" t="s">
        <v>17</v>
      </c>
      <c r="K100" s="8" t="s">
        <v>22</v>
      </c>
      <c r="L100" s="7" t="s">
        <v>103</v>
      </c>
      <c r="M100" s="7" t="s">
        <v>102</v>
      </c>
      <c r="N100" s="9">
        <v>1089</v>
      </c>
      <c r="O100" s="9">
        <v>0</v>
      </c>
      <c r="P100" s="9">
        <v>0</v>
      </c>
      <c r="Q100" s="9">
        <v>0</v>
      </c>
      <c r="R100" s="10" t="s">
        <v>25</v>
      </c>
      <c r="S100" s="13">
        <v>0</v>
      </c>
      <c r="T100" s="11" t="s">
        <v>17</v>
      </c>
    </row>
    <row r="101" spans="1:20" ht="28.5">
      <c r="A101" s="6">
        <v>1</v>
      </c>
      <c r="B101" s="6"/>
      <c r="C101" s="7" t="s">
        <v>138</v>
      </c>
      <c r="D101" s="8" t="s">
        <v>76</v>
      </c>
      <c r="E101" s="9">
        <v>64494045</v>
      </c>
      <c r="F101" s="9">
        <v>87566373</v>
      </c>
      <c r="G101" s="9">
        <f>IFERROR(F101-E101,0)</f>
        <v>23072328</v>
      </c>
      <c r="H101" s="12">
        <f>IFERROR((F101/E101-1)*100,0)</f>
        <v>35.774354050827469</v>
      </c>
      <c r="I101" s="9">
        <v>127280637</v>
      </c>
      <c r="J101" s="12">
        <v>68.8</v>
      </c>
      <c r="K101" s="8" t="s">
        <v>17</v>
      </c>
      <c r="L101" s="7" t="s">
        <v>17</v>
      </c>
      <c r="M101" s="7" t="s">
        <v>17</v>
      </c>
      <c r="N101" s="9"/>
      <c r="O101" s="9"/>
      <c r="P101" s="9"/>
      <c r="Q101" s="9"/>
      <c r="R101" s="10" t="s">
        <v>17</v>
      </c>
      <c r="S101" s="10" t="s">
        <v>17</v>
      </c>
      <c r="T101" s="11" t="s">
        <v>17</v>
      </c>
    </row>
    <row r="102" spans="1:20">
      <c r="A102" s="6">
        <v>1</v>
      </c>
      <c r="B102" s="6"/>
      <c r="C102" s="7" t="s">
        <v>139</v>
      </c>
      <c r="D102" s="8" t="s">
        <v>17</v>
      </c>
      <c r="E102" s="9"/>
      <c r="F102" s="9"/>
      <c r="G102" s="9"/>
      <c r="H102" s="10" t="s">
        <v>17</v>
      </c>
      <c r="I102" s="9"/>
      <c r="J102" s="10" t="s">
        <v>17</v>
      </c>
      <c r="K102" s="8" t="s">
        <v>22</v>
      </c>
      <c r="L102" s="7" t="s">
        <v>101</v>
      </c>
      <c r="M102" s="7" t="s">
        <v>102</v>
      </c>
      <c r="N102" s="9">
        <v>9229</v>
      </c>
      <c r="O102" s="9">
        <v>0</v>
      </c>
      <c r="P102" s="9">
        <v>0</v>
      </c>
      <c r="Q102" s="9">
        <v>0</v>
      </c>
      <c r="R102" s="10" t="s">
        <v>25</v>
      </c>
      <c r="S102" s="13">
        <v>0</v>
      </c>
      <c r="T102" s="11" t="s">
        <v>17</v>
      </c>
    </row>
    <row r="103" spans="1:20">
      <c r="A103" s="6">
        <v>1</v>
      </c>
      <c r="B103" s="6"/>
      <c r="C103" s="6"/>
      <c r="D103" s="8" t="s">
        <v>17</v>
      </c>
      <c r="E103" s="9"/>
      <c r="F103" s="9"/>
      <c r="G103" s="9"/>
      <c r="H103" s="10" t="s">
        <v>17</v>
      </c>
      <c r="I103" s="9"/>
      <c r="J103" s="10" t="s">
        <v>17</v>
      </c>
      <c r="K103" s="8" t="s">
        <v>22</v>
      </c>
      <c r="L103" s="7" t="s">
        <v>103</v>
      </c>
      <c r="M103" s="7" t="s">
        <v>102</v>
      </c>
      <c r="N103" s="9">
        <v>2013</v>
      </c>
      <c r="O103" s="9">
        <v>0</v>
      </c>
      <c r="P103" s="9">
        <v>0</v>
      </c>
      <c r="Q103" s="9">
        <v>0</v>
      </c>
      <c r="R103" s="10" t="s">
        <v>25</v>
      </c>
      <c r="S103" s="13">
        <v>0</v>
      </c>
      <c r="T103" s="11" t="s">
        <v>17</v>
      </c>
    </row>
    <row r="104" spans="1:20" ht="28.5">
      <c r="A104" s="6">
        <v>1</v>
      </c>
      <c r="B104" s="6"/>
      <c r="C104" s="7" t="s">
        <v>140</v>
      </c>
      <c r="D104" s="8" t="s">
        <v>76</v>
      </c>
      <c r="E104" s="9">
        <v>78014040</v>
      </c>
      <c r="F104" s="9">
        <v>107904007</v>
      </c>
      <c r="G104" s="9">
        <f>IFERROR(F104-E104,0)</f>
        <v>29889967</v>
      </c>
      <c r="H104" s="12">
        <f>IFERROR((F104/E104-1)*100,0)</f>
        <v>38.313574069488013</v>
      </c>
      <c r="I104" s="9">
        <v>165449023</v>
      </c>
      <c r="J104" s="12">
        <v>65.2</v>
      </c>
      <c r="K104" s="8" t="s">
        <v>17</v>
      </c>
      <c r="L104" s="7" t="s">
        <v>17</v>
      </c>
      <c r="M104" s="7" t="s">
        <v>17</v>
      </c>
      <c r="N104" s="9"/>
      <c r="O104" s="9"/>
      <c r="P104" s="9"/>
      <c r="Q104" s="9"/>
      <c r="R104" s="10" t="s">
        <v>17</v>
      </c>
      <c r="S104" s="10" t="s">
        <v>17</v>
      </c>
      <c r="T104" s="11" t="s">
        <v>17</v>
      </c>
    </row>
    <row r="105" spans="1:20">
      <c r="A105" s="6">
        <v>1</v>
      </c>
      <c r="B105" s="6"/>
      <c r="C105" s="7" t="s">
        <v>141</v>
      </c>
      <c r="D105" s="8" t="s">
        <v>17</v>
      </c>
      <c r="E105" s="9"/>
      <c r="F105" s="9"/>
      <c r="G105" s="9"/>
      <c r="H105" s="10" t="s">
        <v>17</v>
      </c>
      <c r="I105" s="9"/>
      <c r="J105" s="10" t="s">
        <v>17</v>
      </c>
      <c r="K105" s="8" t="s">
        <v>22</v>
      </c>
      <c r="L105" s="7" t="s">
        <v>101</v>
      </c>
      <c r="M105" s="7" t="s">
        <v>102</v>
      </c>
      <c r="N105" s="9">
        <v>13375</v>
      </c>
      <c r="O105" s="9">
        <v>0</v>
      </c>
      <c r="P105" s="9">
        <v>0</v>
      </c>
      <c r="Q105" s="9">
        <v>0</v>
      </c>
      <c r="R105" s="10" t="s">
        <v>25</v>
      </c>
      <c r="S105" s="13">
        <v>0</v>
      </c>
      <c r="T105" s="11" t="s">
        <v>17</v>
      </c>
    </row>
    <row r="106" spans="1:20">
      <c r="A106" s="6">
        <v>1</v>
      </c>
      <c r="B106" s="6"/>
      <c r="C106" s="6"/>
      <c r="D106" s="8" t="s">
        <v>17</v>
      </c>
      <c r="E106" s="9"/>
      <c r="F106" s="9"/>
      <c r="G106" s="9"/>
      <c r="H106" s="10" t="s">
        <v>17</v>
      </c>
      <c r="I106" s="9"/>
      <c r="J106" s="10" t="s">
        <v>17</v>
      </c>
      <c r="K106" s="8" t="s">
        <v>22</v>
      </c>
      <c r="L106" s="7" t="s">
        <v>103</v>
      </c>
      <c r="M106" s="7" t="s">
        <v>102</v>
      </c>
      <c r="N106" s="9">
        <v>706</v>
      </c>
      <c r="O106" s="9">
        <v>0</v>
      </c>
      <c r="P106" s="9">
        <v>0</v>
      </c>
      <c r="Q106" s="9">
        <v>0</v>
      </c>
      <c r="R106" s="10" t="s">
        <v>25</v>
      </c>
      <c r="S106" s="13">
        <v>0</v>
      </c>
      <c r="T106" s="11" t="s">
        <v>17</v>
      </c>
    </row>
    <row r="107" spans="1:20" ht="28.5">
      <c r="A107" s="6">
        <v>1</v>
      </c>
      <c r="B107" s="6"/>
      <c r="C107" s="7" t="s">
        <v>142</v>
      </c>
      <c r="D107" s="8" t="s">
        <v>76</v>
      </c>
      <c r="E107" s="9">
        <v>80621437</v>
      </c>
      <c r="F107" s="9">
        <v>114890193</v>
      </c>
      <c r="G107" s="9">
        <f>IFERROR(F107-E107,0)</f>
        <v>34268756</v>
      </c>
      <c r="H107" s="12">
        <f>IFERROR((F107/E107-1)*100,0)</f>
        <v>42.505761836023837</v>
      </c>
      <c r="I107" s="9">
        <v>165650215</v>
      </c>
      <c r="J107" s="12">
        <v>69.400000000000006</v>
      </c>
      <c r="K107" s="8" t="s">
        <v>17</v>
      </c>
      <c r="L107" s="7" t="s">
        <v>17</v>
      </c>
      <c r="M107" s="7" t="s">
        <v>17</v>
      </c>
      <c r="N107" s="9"/>
      <c r="O107" s="9"/>
      <c r="P107" s="9"/>
      <c r="Q107" s="9"/>
      <c r="R107" s="10" t="s">
        <v>17</v>
      </c>
      <c r="S107" s="10" t="s">
        <v>17</v>
      </c>
      <c r="T107" s="11" t="s">
        <v>17</v>
      </c>
    </row>
    <row r="108" spans="1:20">
      <c r="A108" s="6">
        <v>1</v>
      </c>
      <c r="B108" s="6"/>
      <c r="C108" s="7" t="s">
        <v>143</v>
      </c>
      <c r="D108" s="8" t="s">
        <v>17</v>
      </c>
      <c r="E108" s="9"/>
      <c r="F108" s="9"/>
      <c r="G108" s="9"/>
      <c r="H108" s="10" t="s">
        <v>17</v>
      </c>
      <c r="I108" s="9"/>
      <c r="J108" s="10" t="s">
        <v>17</v>
      </c>
      <c r="K108" s="8" t="s">
        <v>22</v>
      </c>
      <c r="L108" s="7" t="s">
        <v>101</v>
      </c>
      <c r="M108" s="7" t="s">
        <v>102</v>
      </c>
      <c r="N108" s="9">
        <v>15067</v>
      </c>
      <c r="O108" s="9">
        <v>0</v>
      </c>
      <c r="P108" s="9">
        <v>0</v>
      </c>
      <c r="Q108" s="9">
        <v>0</v>
      </c>
      <c r="R108" s="10" t="s">
        <v>25</v>
      </c>
      <c r="S108" s="13">
        <v>0</v>
      </c>
      <c r="T108" s="11" t="s">
        <v>17</v>
      </c>
    </row>
    <row r="109" spans="1:20">
      <c r="A109" s="6">
        <v>1</v>
      </c>
      <c r="B109" s="6"/>
      <c r="C109" s="6"/>
      <c r="D109" s="8" t="s">
        <v>17</v>
      </c>
      <c r="E109" s="9"/>
      <c r="F109" s="9"/>
      <c r="G109" s="9"/>
      <c r="H109" s="10" t="s">
        <v>17</v>
      </c>
      <c r="I109" s="9"/>
      <c r="J109" s="10" t="s">
        <v>17</v>
      </c>
      <c r="K109" s="8" t="s">
        <v>22</v>
      </c>
      <c r="L109" s="7" t="s">
        <v>103</v>
      </c>
      <c r="M109" s="7" t="s">
        <v>102</v>
      </c>
      <c r="N109" s="9">
        <v>1469</v>
      </c>
      <c r="O109" s="9">
        <v>0</v>
      </c>
      <c r="P109" s="9">
        <v>0</v>
      </c>
      <c r="Q109" s="9">
        <v>0</v>
      </c>
      <c r="R109" s="10" t="s">
        <v>25</v>
      </c>
      <c r="S109" s="13">
        <v>0</v>
      </c>
      <c r="T109" s="11" t="s">
        <v>17</v>
      </c>
    </row>
    <row r="110" spans="1:20" ht="28.5">
      <c r="A110" s="6">
        <v>1</v>
      </c>
      <c r="B110" s="6"/>
      <c r="C110" s="7" t="s">
        <v>144</v>
      </c>
      <c r="D110" s="8" t="s">
        <v>76</v>
      </c>
      <c r="E110" s="9">
        <v>185705550</v>
      </c>
      <c r="F110" s="9">
        <v>240811666</v>
      </c>
      <c r="G110" s="9">
        <f>IFERROR(F110-E110,0)</f>
        <v>55106116</v>
      </c>
      <c r="H110" s="12">
        <f>IFERROR((F110/E110-1)*100,0)</f>
        <v>29.673919815535932</v>
      </c>
      <c r="I110" s="9">
        <v>363822557</v>
      </c>
      <c r="J110" s="12">
        <v>66.2</v>
      </c>
      <c r="K110" s="8" t="s">
        <v>17</v>
      </c>
      <c r="L110" s="7" t="s">
        <v>17</v>
      </c>
      <c r="M110" s="7" t="s">
        <v>17</v>
      </c>
      <c r="N110" s="9"/>
      <c r="O110" s="9"/>
      <c r="P110" s="9"/>
      <c r="Q110" s="9"/>
      <c r="R110" s="10" t="s">
        <v>17</v>
      </c>
      <c r="S110" s="10" t="s">
        <v>17</v>
      </c>
      <c r="T110" s="11" t="s">
        <v>17</v>
      </c>
    </row>
    <row r="111" spans="1:20">
      <c r="A111" s="6">
        <v>1</v>
      </c>
      <c r="B111" s="6"/>
      <c r="C111" s="7" t="s">
        <v>145</v>
      </c>
      <c r="D111" s="8" t="s">
        <v>17</v>
      </c>
      <c r="E111" s="9"/>
      <c r="F111" s="9"/>
      <c r="G111" s="9"/>
      <c r="H111" s="10" t="s">
        <v>17</v>
      </c>
      <c r="I111" s="9"/>
      <c r="J111" s="10" t="s">
        <v>17</v>
      </c>
      <c r="K111" s="8" t="s">
        <v>22</v>
      </c>
      <c r="L111" s="7" t="s">
        <v>101</v>
      </c>
      <c r="M111" s="7" t="s">
        <v>102</v>
      </c>
      <c r="N111" s="9">
        <v>35083</v>
      </c>
      <c r="O111" s="9">
        <v>0</v>
      </c>
      <c r="P111" s="9">
        <v>0</v>
      </c>
      <c r="Q111" s="9">
        <v>0</v>
      </c>
      <c r="R111" s="10" t="s">
        <v>25</v>
      </c>
      <c r="S111" s="13">
        <v>0</v>
      </c>
      <c r="T111" s="11" t="s">
        <v>17</v>
      </c>
    </row>
    <row r="112" spans="1:20">
      <c r="A112" s="6">
        <v>1</v>
      </c>
      <c r="B112" s="6"/>
      <c r="C112" s="6"/>
      <c r="D112" s="8" t="s">
        <v>17</v>
      </c>
      <c r="E112" s="9"/>
      <c r="F112" s="9"/>
      <c r="G112" s="9"/>
      <c r="H112" s="10" t="s">
        <v>17</v>
      </c>
      <c r="I112" s="9"/>
      <c r="J112" s="10" t="s">
        <v>17</v>
      </c>
      <c r="K112" s="8" t="s">
        <v>22</v>
      </c>
      <c r="L112" s="7" t="s">
        <v>103</v>
      </c>
      <c r="M112" s="7" t="s">
        <v>102</v>
      </c>
      <c r="N112" s="9">
        <v>5977</v>
      </c>
      <c r="O112" s="9">
        <v>0</v>
      </c>
      <c r="P112" s="9">
        <v>0</v>
      </c>
      <c r="Q112" s="9">
        <v>0</v>
      </c>
      <c r="R112" s="10" t="s">
        <v>25</v>
      </c>
      <c r="S112" s="13">
        <v>0</v>
      </c>
      <c r="T112" s="11" t="s">
        <v>17</v>
      </c>
    </row>
    <row r="113" spans="1:20" ht="28.5">
      <c r="A113" s="6">
        <v>1</v>
      </c>
      <c r="B113" s="6"/>
      <c r="C113" s="7" t="s">
        <v>146</v>
      </c>
      <c r="D113" s="8" t="s">
        <v>76</v>
      </c>
      <c r="E113" s="9">
        <v>278496250</v>
      </c>
      <c r="F113" s="9">
        <v>359757063</v>
      </c>
      <c r="G113" s="9">
        <f>IFERROR(F113-E113,0)</f>
        <v>81260813</v>
      </c>
      <c r="H113" s="12">
        <f>IFERROR((F113/E113-1)*100,0)</f>
        <v>29.178422689713045</v>
      </c>
      <c r="I113" s="9">
        <v>565700309</v>
      </c>
      <c r="J113" s="12">
        <v>63.6</v>
      </c>
      <c r="K113" s="8" t="s">
        <v>17</v>
      </c>
      <c r="L113" s="7" t="s">
        <v>17</v>
      </c>
      <c r="M113" s="7" t="s">
        <v>17</v>
      </c>
      <c r="N113" s="9"/>
      <c r="O113" s="9"/>
      <c r="P113" s="9"/>
      <c r="Q113" s="9"/>
      <c r="R113" s="10" t="s">
        <v>17</v>
      </c>
      <c r="S113" s="10" t="s">
        <v>17</v>
      </c>
      <c r="T113" s="11" t="s">
        <v>17</v>
      </c>
    </row>
    <row r="114" spans="1:20">
      <c r="A114" s="6">
        <v>1</v>
      </c>
      <c r="B114" s="6"/>
      <c r="C114" s="7" t="s">
        <v>147</v>
      </c>
      <c r="D114" s="8" t="s">
        <v>17</v>
      </c>
      <c r="E114" s="9"/>
      <c r="F114" s="9"/>
      <c r="G114" s="9"/>
      <c r="H114" s="10" t="s">
        <v>17</v>
      </c>
      <c r="I114" s="9"/>
      <c r="J114" s="10" t="s">
        <v>17</v>
      </c>
      <c r="K114" s="8" t="s">
        <v>22</v>
      </c>
      <c r="L114" s="7" t="s">
        <v>101</v>
      </c>
      <c r="M114" s="7" t="s">
        <v>102</v>
      </c>
      <c r="N114" s="9">
        <v>29021</v>
      </c>
      <c r="O114" s="9">
        <v>0</v>
      </c>
      <c r="P114" s="9">
        <v>0</v>
      </c>
      <c r="Q114" s="9">
        <v>0</v>
      </c>
      <c r="R114" s="10" t="s">
        <v>25</v>
      </c>
      <c r="S114" s="13">
        <v>0</v>
      </c>
      <c r="T114" s="11" t="s">
        <v>17</v>
      </c>
    </row>
    <row r="115" spans="1:20">
      <c r="A115" s="6">
        <v>1</v>
      </c>
      <c r="B115" s="6"/>
      <c r="C115" s="6"/>
      <c r="D115" s="8" t="s">
        <v>17</v>
      </c>
      <c r="E115" s="9"/>
      <c r="F115" s="9"/>
      <c r="G115" s="9"/>
      <c r="H115" s="10" t="s">
        <v>17</v>
      </c>
      <c r="I115" s="9"/>
      <c r="J115" s="10" t="s">
        <v>17</v>
      </c>
      <c r="K115" s="8" t="s">
        <v>22</v>
      </c>
      <c r="L115" s="7" t="s">
        <v>103</v>
      </c>
      <c r="M115" s="7" t="s">
        <v>102</v>
      </c>
      <c r="N115" s="9">
        <v>3337</v>
      </c>
      <c r="O115" s="9">
        <v>0</v>
      </c>
      <c r="P115" s="9">
        <v>0</v>
      </c>
      <c r="Q115" s="9">
        <v>0</v>
      </c>
      <c r="R115" s="10" t="s">
        <v>25</v>
      </c>
      <c r="S115" s="13">
        <v>0</v>
      </c>
      <c r="T115" s="11" t="s">
        <v>17</v>
      </c>
    </row>
    <row r="116" spans="1:20" ht="28.5">
      <c r="A116" s="6">
        <v>1</v>
      </c>
      <c r="B116" s="6"/>
      <c r="C116" s="7" t="s">
        <v>148</v>
      </c>
      <c r="D116" s="8" t="s">
        <v>76</v>
      </c>
      <c r="E116" s="9">
        <v>115481446</v>
      </c>
      <c r="F116" s="9">
        <v>149712537</v>
      </c>
      <c r="G116" s="9">
        <f>IFERROR(F116-E116,0)</f>
        <v>34231091</v>
      </c>
      <c r="H116" s="12">
        <f>IFERROR((F116/E116-1)*100,0)</f>
        <v>29.642069947755935</v>
      </c>
      <c r="I116" s="9">
        <v>227013067</v>
      </c>
      <c r="J116" s="12">
        <v>65.900000000000006</v>
      </c>
      <c r="K116" s="8" t="s">
        <v>17</v>
      </c>
      <c r="L116" s="7" t="s">
        <v>17</v>
      </c>
      <c r="M116" s="7" t="s">
        <v>17</v>
      </c>
      <c r="N116" s="9"/>
      <c r="O116" s="9"/>
      <c r="P116" s="9"/>
      <c r="Q116" s="9"/>
      <c r="R116" s="10" t="s">
        <v>17</v>
      </c>
      <c r="S116" s="10" t="s">
        <v>17</v>
      </c>
      <c r="T116" s="11" t="s">
        <v>17</v>
      </c>
    </row>
    <row r="117" spans="1:20">
      <c r="A117" s="6">
        <v>1</v>
      </c>
      <c r="B117" s="6"/>
      <c r="C117" s="7" t="s">
        <v>149</v>
      </c>
      <c r="D117" s="8" t="s">
        <v>17</v>
      </c>
      <c r="E117" s="9"/>
      <c r="F117" s="9"/>
      <c r="G117" s="9"/>
      <c r="H117" s="10" t="s">
        <v>17</v>
      </c>
      <c r="I117" s="9"/>
      <c r="J117" s="10" t="s">
        <v>17</v>
      </c>
      <c r="K117" s="8" t="s">
        <v>22</v>
      </c>
      <c r="L117" s="7" t="s">
        <v>101</v>
      </c>
      <c r="M117" s="7" t="s">
        <v>102</v>
      </c>
      <c r="N117" s="9">
        <v>17925</v>
      </c>
      <c r="O117" s="9">
        <v>0</v>
      </c>
      <c r="P117" s="9">
        <v>0</v>
      </c>
      <c r="Q117" s="9">
        <v>0</v>
      </c>
      <c r="R117" s="10" t="s">
        <v>25</v>
      </c>
      <c r="S117" s="13">
        <v>0</v>
      </c>
      <c r="T117" s="11" t="s">
        <v>17</v>
      </c>
    </row>
    <row r="118" spans="1:20">
      <c r="A118" s="6">
        <v>1</v>
      </c>
      <c r="B118" s="6"/>
      <c r="C118" s="6"/>
      <c r="D118" s="8" t="s">
        <v>17</v>
      </c>
      <c r="E118" s="9"/>
      <c r="F118" s="9"/>
      <c r="G118" s="9"/>
      <c r="H118" s="10" t="s">
        <v>17</v>
      </c>
      <c r="I118" s="9"/>
      <c r="J118" s="10" t="s">
        <v>17</v>
      </c>
      <c r="K118" s="8" t="s">
        <v>22</v>
      </c>
      <c r="L118" s="7" t="s">
        <v>103</v>
      </c>
      <c r="M118" s="7" t="s">
        <v>102</v>
      </c>
      <c r="N118" s="9">
        <v>1571</v>
      </c>
      <c r="O118" s="9">
        <v>0</v>
      </c>
      <c r="P118" s="9">
        <v>0</v>
      </c>
      <c r="Q118" s="9">
        <v>0</v>
      </c>
      <c r="R118" s="10" t="s">
        <v>25</v>
      </c>
      <c r="S118" s="13">
        <v>0</v>
      </c>
      <c r="T118" s="11" t="s">
        <v>17</v>
      </c>
    </row>
    <row r="119" spans="1:20" ht="28.5">
      <c r="A119" s="6">
        <v>1</v>
      </c>
      <c r="B119" s="6"/>
      <c r="C119" s="7" t="s">
        <v>150</v>
      </c>
      <c r="D119" s="8" t="s">
        <v>76</v>
      </c>
      <c r="E119" s="9">
        <v>84591968</v>
      </c>
      <c r="F119" s="9">
        <v>121104403</v>
      </c>
      <c r="G119" s="9">
        <f>IFERROR(F119-E119,0)</f>
        <v>36512435</v>
      </c>
      <c r="H119" s="12">
        <f>IFERROR((F119/E119-1)*100,0)</f>
        <v>43.163004553812968</v>
      </c>
      <c r="I119" s="9">
        <v>168024183</v>
      </c>
      <c r="J119" s="12">
        <v>72.099999999999994</v>
      </c>
      <c r="K119" s="8" t="s">
        <v>17</v>
      </c>
      <c r="L119" s="7" t="s">
        <v>17</v>
      </c>
      <c r="M119" s="7" t="s">
        <v>17</v>
      </c>
      <c r="N119" s="9"/>
      <c r="O119" s="9"/>
      <c r="P119" s="9"/>
      <c r="Q119" s="9"/>
      <c r="R119" s="10" t="s">
        <v>17</v>
      </c>
      <c r="S119" s="10" t="s">
        <v>17</v>
      </c>
      <c r="T119" s="11" t="s">
        <v>17</v>
      </c>
    </row>
    <row r="120" spans="1:20">
      <c r="A120" s="6">
        <v>1</v>
      </c>
      <c r="B120" s="6"/>
      <c r="C120" s="7" t="s">
        <v>151</v>
      </c>
      <c r="D120" s="8" t="s">
        <v>17</v>
      </c>
      <c r="E120" s="9"/>
      <c r="F120" s="9"/>
      <c r="G120" s="9"/>
      <c r="H120" s="10" t="s">
        <v>17</v>
      </c>
      <c r="I120" s="9"/>
      <c r="J120" s="10" t="s">
        <v>17</v>
      </c>
      <c r="K120" s="8" t="s">
        <v>22</v>
      </c>
      <c r="L120" s="7" t="s">
        <v>101</v>
      </c>
      <c r="M120" s="7" t="s">
        <v>102</v>
      </c>
      <c r="N120" s="9">
        <v>8043</v>
      </c>
      <c r="O120" s="9">
        <v>0</v>
      </c>
      <c r="P120" s="9">
        <v>0</v>
      </c>
      <c r="Q120" s="9">
        <v>0</v>
      </c>
      <c r="R120" s="10" t="s">
        <v>25</v>
      </c>
      <c r="S120" s="13">
        <v>0</v>
      </c>
      <c r="T120" s="11" t="s">
        <v>17</v>
      </c>
    </row>
    <row r="121" spans="1:20">
      <c r="A121" s="6">
        <v>1</v>
      </c>
      <c r="B121" s="6"/>
      <c r="C121" s="6"/>
      <c r="D121" s="8" t="s">
        <v>17</v>
      </c>
      <c r="E121" s="9"/>
      <c r="F121" s="9"/>
      <c r="G121" s="9"/>
      <c r="H121" s="10" t="s">
        <v>17</v>
      </c>
      <c r="I121" s="9"/>
      <c r="J121" s="10" t="s">
        <v>17</v>
      </c>
      <c r="K121" s="8" t="s">
        <v>22</v>
      </c>
      <c r="L121" s="7" t="s">
        <v>103</v>
      </c>
      <c r="M121" s="7" t="s">
        <v>102</v>
      </c>
      <c r="N121" s="9">
        <v>1828</v>
      </c>
      <c r="O121" s="9">
        <v>0</v>
      </c>
      <c r="P121" s="9">
        <v>0</v>
      </c>
      <c r="Q121" s="9">
        <v>0</v>
      </c>
      <c r="R121" s="10" t="s">
        <v>25</v>
      </c>
      <c r="S121" s="13">
        <v>0</v>
      </c>
      <c r="T121" s="11" t="s">
        <v>17</v>
      </c>
    </row>
    <row r="122" spans="1:20" ht="28.5">
      <c r="A122" s="6">
        <v>1</v>
      </c>
      <c r="B122" s="6"/>
      <c r="C122" s="7" t="s">
        <v>152</v>
      </c>
      <c r="D122" s="8" t="s">
        <v>76</v>
      </c>
      <c r="E122" s="9">
        <v>151385747</v>
      </c>
      <c r="F122" s="9">
        <v>204107962</v>
      </c>
      <c r="G122" s="9">
        <f>IFERROR(F122-E122,0)</f>
        <v>52722215</v>
      </c>
      <c r="H122" s="12">
        <f>IFERROR((F122/E122-1)*100,0)</f>
        <v>34.826406081676886</v>
      </c>
      <c r="I122" s="9">
        <v>298490674</v>
      </c>
      <c r="J122" s="12">
        <v>68.400000000000006</v>
      </c>
      <c r="K122" s="8" t="s">
        <v>17</v>
      </c>
      <c r="L122" s="7" t="s">
        <v>17</v>
      </c>
      <c r="M122" s="7" t="s">
        <v>17</v>
      </c>
      <c r="N122" s="9"/>
      <c r="O122" s="9"/>
      <c r="P122" s="9"/>
      <c r="Q122" s="9"/>
      <c r="R122" s="10" t="s">
        <v>17</v>
      </c>
      <c r="S122" s="10" t="s">
        <v>17</v>
      </c>
      <c r="T122" s="11" t="s">
        <v>17</v>
      </c>
    </row>
    <row r="123" spans="1:20" ht="28.5">
      <c r="A123" s="6">
        <v>1</v>
      </c>
      <c r="B123" s="6"/>
      <c r="C123" s="7" t="s">
        <v>153</v>
      </c>
      <c r="D123" s="8" t="s">
        <v>17</v>
      </c>
      <c r="E123" s="9"/>
      <c r="F123" s="9"/>
      <c r="G123" s="9"/>
      <c r="H123" s="10" t="s">
        <v>17</v>
      </c>
      <c r="I123" s="9"/>
      <c r="J123" s="10" t="s">
        <v>17</v>
      </c>
      <c r="K123" s="8" t="s">
        <v>22</v>
      </c>
      <c r="L123" s="7" t="s">
        <v>101</v>
      </c>
      <c r="M123" s="7" t="s">
        <v>102</v>
      </c>
      <c r="N123" s="9">
        <v>11406</v>
      </c>
      <c r="O123" s="9">
        <v>0</v>
      </c>
      <c r="P123" s="9">
        <v>0</v>
      </c>
      <c r="Q123" s="9">
        <v>0</v>
      </c>
      <c r="R123" s="10" t="s">
        <v>25</v>
      </c>
      <c r="S123" s="13">
        <v>0</v>
      </c>
      <c r="T123" s="11" t="s">
        <v>17</v>
      </c>
    </row>
    <row r="124" spans="1:20">
      <c r="A124" s="6">
        <v>1</v>
      </c>
      <c r="B124" s="6"/>
      <c r="C124" s="6"/>
      <c r="D124" s="8" t="s">
        <v>17</v>
      </c>
      <c r="E124" s="9"/>
      <c r="F124" s="9"/>
      <c r="G124" s="9"/>
      <c r="H124" s="10" t="s">
        <v>17</v>
      </c>
      <c r="I124" s="9"/>
      <c r="J124" s="10" t="s">
        <v>17</v>
      </c>
      <c r="K124" s="8" t="s">
        <v>22</v>
      </c>
      <c r="L124" s="7" t="s">
        <v>103</v>
      </c>
      <c r="M124" s="7" t="s">
        <v>102</v>
      </c>
      <c r="N124" s="9">
        <v>2862</v>
      </c>
      <c r="O124" s="9">
        <v>0</v>
      </c>
      <c r="P124" s="9">
        <v>0</v>
      </c>
      <c r="Q124" s="9">
        <v>0</v>
      </c>
      <c r="R124" s="10" t="s">
        <v>25</v>
      </c>
      <c r="S124" s="13">
        <v>0</v>
      </c>
      <c r="T124" s="11" t="s">
        <v>17</v>
      </c>
    </row>
    <row r="125" spans="1:20" ht="28.5">
      <c r="A125" s="6">
        <v>1</v>
      </c>
      <c r="B125" s="6"/>
      <c r="C125" s="7" t="s">
        <v>154</v>
      </c>
      <c r="D125" s="8" t="s">
        <v>76</v>
      </c>
      <c r="E125" s="9">
        <v>65739243</v>
      </c>
      <c r="F125" s="9">
        <v>88850815</v>
      </c>
      <c r="G125" s="9">
        <f>IFERROR(F125-E125,0)</f>
        <v>23111572</v>
      </c>
      <c r="H125" s="12">
        <f>IFERROR((F125/E125-1)*100,0)</f>
        <v>35.156431600528173</v>
      </c>
      <c r="I125" s="9">
        <v>130181218</v>
      </c>
      <c r="J125" s="12">
        <v>68.3</v>
      </c>
      <c r="K125" s="8" t="s">
        <v>17</v>
      </c>
      <c r="L125" s="7" t="s">
        <v>17</v>
      </c>
      <c r="M125" s="7" t="s">
        <v>17</v>
      </c>
      <c r="N125" s="9"/>
      <c r="O125" s="9"/>
      <c r="P125" s="9"/>
      <c r="Q125" s="9"/>
      <c r="R125" s="10" t="s">
        <v>17</v>
      </c>
      <c r="S125" s="10" t="s">
        <v>17</v>
      </c>
      <c r="T125" s="11" t="s">
        <v>17</v>
      </c>
    </row>
    <row r="126" spans="1:20">
      <c r="A126" s="6">
        <v>1</v>
      </c>
      <c r="B126" s="6"/>
      <c r="C126" s="7" t="s">
        <v>155</v>
      </c>
      <c r="D126" s="8" t="s">
        <v>17</v>
      </c>
      <c r="E126" s="9"/>
      <c r="F126" s="9"/>
      <c r="G126" s="9"/>
      <c r="H126" s="10" t="s">
        <v>17</v>
      </c>
      <c r="I126" s="9"/>
      <c r="J126" s="10" t="s">
        <v>17</v>
      </c>
      <c r="K126" s="8" t="s">
        <v>22</v>
      </c>
      <c r="L126" s="7" t="s">
        <v>101</v>
      </c>
      <c r="M126" s="7" t="s">
        <v>102</v>
      </c>
      <c r="N126" s="9">
        <v>8419</v>
      </c>
      <c r="O126" s="9">
        <v>0</v>
      </c>
      <c r="P126" s="9">
        <v>0</v>
      </c>
      <c r="Q126" s="9">
        <v>0</v>
      </c>
      <c r="R126" s="10" t="s">
        <v>25</v>
      </c>
      <c r="S126" s="13">
        <v>0</v>
      </c>
      <c r="T126" s="11" t="s">
        <v>17</v>
      </c>
    </row>
    <row r="127" spans="1:20">
      <c r="A127" s="6">
        <v>1</v>
      </c>
      <c r="B127" s="6"/>
      <c r="C127" s="6"/>
      <c r="D127" s="8" t="s">
        <v>17</v>
      </c>
      <c r="E127" s="9"/>
      <c r="F127" s="9"/>
      <c r="G127" s="9"/>
      <c r="H127" s="10" t="s">
        <v>17</v>
      </c>
      <c r="I127" s="9"/>
      <c r="J127" s="10" t="s">
        <v>17</v>
      </c>
      <c r="K127" s="8" t="s">
        <v>22</v>
      </c>
      <c r="L127" s="7" t="s">
        <v>103</v>
      </c>
      <c r="M127" s="7" t="s">
        <v>102</v>
      </c>
      <c r="N127" s="9">
        <v>1293</v>
      </c>
      <c r="O127" s="9">
        <v>0</v>
      </c>
      <c r="P127" s="9">
        <v>0</v>
      </c>
      <c r="Q127" s="9">
        <v>0</v>
      </c>
      <c r="R127" s="10" t="s">
        <v>25</v>
      </c>
      <c r="S127" s="13">
        <v>0</v>
      </c>
      <c r="T127" s="11" t="s">
        <v>17</v>
      </c>
    </row>
    <row r="128" spans="1:20" ht="28.5">
      <c r="A128" s="6">
        <v>1</v>
      </c>
      <c r="B128" s="6"/>
      <c r="C128" s="7" t="s">
        <v>156</v>
      </c>
      <c r="D128" s="8" t="s">
        <v>76</v>
      </c>
      <c r="E128" s="9">
        <v>117790778</v>
      </c>
      <c r="F128" s="9">
        <v>103800085</v>
      </c>
      <c r="G128" s="9">
        <f>IFERROR(F128-E128,0)</f>
        <v>-13990693</v>
      </c>
      <c r="H128" s="12">
        <f>IFERROR((F128/E128-1)*100,0)</f>
        <v>-11.877579244786041</v>
      </c>
      <c r="I128" s="9">
        <v>230888513</v>
      </c>
      <c r="J128" s="12">
        <v>45</v>
      </c>
      <c r="K128" s="8" t="s">
        <v>17</v>
      </c>
      <c r="L128" s="7" t="s">
        <v>17</v>
      </c>
      <c r="M128" s="7" t="s">
        <v>17</v>
      </c>
      <c r="N128" s="9"/>
      <c r="O128" s="9"/>
      <c r="P128" s="9"/>
      <c r="Q128" s="9"/>
      <c r="R128" s="10" t="s">
        <v>17</v>
      </c>
      <c r="S128" s="10" t="s">
        <v>17</v>
      </c>
      <c r="T128" s="11" t="s">
        <v>17</v>
      </c>
    </row>
    <row r="129" spans="1:16384" ht="28.5">
      <c r="A129" s="6">
        <v>1</v>
      </c>
      <c r="B129" s="6"/>
      <c r="C129" s="7" t="s">
        <v>157</v>
      </c>
      <c r="D129" s="8" t="s">
        <v>17</v>
      </c>
      <c r="E129" s="9"/>
      <c r="F129" s="9"/>
      <c r="G129" s="9"/>
      <c r="H129" s="10" t="s">
        <v>17</v>
      </c>
      <c r="I129" s="9"/>
      <c r="J129" s="10" t="s">
        <v>17</v>
      </c>
      <c r="K129" s="8" t="s">
        <v>22</v>
      </c>
      <c r="L129" s="7" t="s">
        <v>101</v>
      </c>
      <c r="M129" s="7" t="s">
        <v>102</v>
      </c>
      <c r="N129" s="9">
        <v>2906</v>
      </c>
      <c r="O129" s="9">
        <v>0</v>
      </c>
      <c r="P129" s="9">
        <v>0</v>
      </c>
      <c r="Q129" s="9">
        <v>0</v>
      </c>
      <c r="R129" s="10" t="s">
        <v>25</v>
      </c>
      <c r="S129" s="13">
        <v>0</v>
      </c>
      <c r="T129" s="11" t="s">
        <v>17</v>
      </c>
    </row>
    <row r="130" spans="1:16384">
      <c r="A130" s="6">
        <v>1</v>
      </c>
      <c r="B130" s="6"/>
      <c r="C130" s="6"/>
      <c r="D130" s="8" t="s">
        <v>17</v>
      </c>
      <c r="E130" s="9"/>
      <c r="F130" s="9"/>
      <c r="G130" s="9"/>
      <c r="H130" s="10" t="s">
        <v>17</v>
      </c>
      <c r="I130" s="9"/>
      <c r="J130" s="10" t="s">
        <v>17</v>
      </c>
      <c r="K130" s="8" t="s">
        <v>22</v>
      </c>
      <c r="L130" s="7" t="s">
        <v>103</v>
      </c>
      <c r="M130" s="7" t="s">
        <v>102</v>
      </c>
      <c r="N130" s="9">
        <v>1437</v>
      </c>
      <c r="O130" s="9">
        <v>0</v>
      </c>
      <c r="P130" s="9">
        <v>0</v>
      </c>
      <c r="Q130" s="9">
        <v>0</v>
      </c>
      <c r="R130" s="10" t="s">
        <v>25</v>
      </c>
      <c r="S130" s="13">
        <v>0</v>
      </c>
      <c r="T130" s="11" t="s">
        <v>17</v>
      </c>
    </row>
    <row r="131" spans="1:16384" ht="28.5">
      <c r="A131" s="6">
        <v>1</v>
      </c>
      <c r="B131" s="6"/>
      <c r="C131" s="7" t="s">
        <v>158</v>
      </c>
      <c r="D131" s="8" t="s">
        <v>159</v>
      </c>
      <c r="E131" s="9">
        <v>30540134</v>
      </c>
      <c r="F131" s="9">
        <v>42249425</v>
      </c>
      <c r="G131" s="9">
        <f>IFERROR(F131-E131,0)</f>
        <v>11709291</v>
      </c>
      <c r="H131" s="12">
        <f>IFERROR((F131/E131-1)*100,0)</f>
        <v>38.340666743636433</v>
      </c>
      <c r="I131" s="9">
        <v>76421000</v>
      </c>
      <c r="J131" s="12">
        <v>55.3</v>
      </c>
      <c r="K131" s="8" t="s">
        <v>17</v>
      </c>
      <c r="L131" s="7" t="s">
        <v>17</v>
      </c>
      <c r="M131" s="7" t="s">
        <v>17</v>
      </c>
      <c r="N131" s="9"/>
      <c r="O131" s="9"/>
      <c r="P131" s="9"/>
      <c r="Q131" s="9"/>
      <c r="R131" s="10" t="s">
        <v>17</v>
      </c>
      <c r="S131" s="10" t="s">
        <v>17</v>
      </c>
      <c r="T131" s="11" t="s">
        <v>17</v>
      </c>
    </row>
    <row r="132" spans="1:16384" ht="28.5">
      <c r="A132" s="6">
        <v>1</v>
      </c>
      <c r="B132" s="6"/>
      <c r="C132" s="7" t="s">
        <v>160</v>
      </c>
      <c r="D132" s="8" t="s">
        <v>17</v>
      </c>
      <c r="E132" s="9"/>
      <c r="F132" s="9"/>
      <c r="G132" s="9"/>
      <c r="H132" s="10" t="s">
        <v>17</v>
      </c>
      <c r="I132" s="9"/>
      <c r="J132" s="10" t="s">
        <v>17</v>
      </c>
      <c r="K132" s="8" t="s">
        <v>22</v>
      </c>
      <c r="L132" s="7" t="s">
        <v>161</v>
      </c>
      <c r="M132" s="7" t="s">
        <v>162</v>
      </c>
      <c r="N132" s="9">
        <v>19</v>
      </c>
      <c r="O132" s="9">
        <v>0</v>
      </c>
      <c r="P132" s="9">
        <v>0</v>
      </c>
      <c r="Q132" s="9">
        <v>0</v>
      </c>
      <c r="R132" s="10" t="s">
        <v>25</v>
      </c>
      <c r="S132" s="13">
        <v>0</v>
      </c>
      <c r="T132" s="11" t="s">
        <v>17</v>
      </c>
    </row>
    <row r="133" spans="1:16384">
      <c r="A133" s="6">
        <v>1</v>
      </c>
      <c r="B133" s="6"/>
      <c r="C133" s="6"/>
      <c r="D133" s="8" t="s">
        <v>17</v>
      </c>
      <c r="E133" s="9"/>
      <c r="F133" s="9"/>
      <c r="G133" s="9"/>
      <c r="H133" s="10" t="s">
        <v>17</v>
      </c>
      <c r="I133" s="9"/>
      <c r="J133" s="10" t="s">
        <v>17</v>
      </c>
      <c r="K133" s="8" t="s">
        <v>22</v>
      </c>
      <c r="L133" s="7" t="s">
        <v>163</v>
      </c>
      <c r="M133" s="7" t="s">
        <v>164</v>
      </c>
      <c r="N133" s="9">
        <v>59</v>
      </c>
      <c r="O133" s="9">
        <v>0</v>
      </c>
      <c r="P133" s="9">
        <v>0</v>
      </c>
      <c r="Q133" s="9">
        <v>0</v>
      </c>
      <c r="R133" s="10" t="s">
        <v>25</v>
      </c>
      <c r="S133" s="13">
        <v>0</v>
      </c>
      <c r="T133" s="11" t="s">
        <v>17</v>
      </c>
    </row>
    <row r="134" spans="1:16384" ht="30">
      <c r="A134" s="6">
        <v>1</v>
      </c>
      <c r="B134" s="6"/>
      <c r="C134" s="19" t="s">
        <v>165</v>
      </c>
      <c r="D134" s="8" t="s">
        <v>17</v>
      </c>
      <c r="E134" s="9"/>
      <c r="F134" s="9"/>
      <c r="G134" s="9"/>
      <c r="H134" s="10" t="s">
        <v>17</v>
      </c>
      <c r="I134" s="9"/>
      <c r="J134" s="10" t="s">
        <v>17</v>
      </c>
      <c r="K134" s="8" t="s">
        <v>17</v>
      </c>
      <c r="L134" s="7" t="s">
        <v>17</v>
      </c>
      <c r="M134" s="7" t="s">
        <v>17</v>
      </c>
      <c r="N134" s="9"/>
      <c r="O134" s="9"/>
      <c r="P134" s="9"/>
      <c r="Q134" s="9"/>
      <c r="R134" s="10" t="s">
        <v>17</v>
      </c>
      <c r="S134" s="10" t="s">
        <v>17</v>
      </c>
      <c r="T134" s="11" t="s">
        <v>17</v>
      </c>
    </row>
    <row r="135" spans="1:16384" ht="28.5">
      <c r="A135" s="6">
        <v>1</v>
      </c>
      <c r="B135" s="6"/>
      <c r="C135" s="7" t="s">
        <v>166</v>
      </c>
      <c r="D135" s="8" t="s">
        <v>76</v>
      </c>
      <c r="E135" s="9">
        <v>247546869</v>
      </c>
      <c r="F135" s="9">
        <v>328873758</v>
      </c>
      <c r="G135" s="9">
        <f>IFERROR(F135-E135,0)</f>
        <v>81326889</v>
      </c>
      <c r="H135" s="12">
        <f>IFERROR((F135/E135-1)*100,0)</f>
        <v>32.853127704071269</v>
      </c>
      <c r="I135" s="9">
        <v>623660005</v>
      </c>
      <c r="J135" s="12">
        <v>52.7</v>
      </c>
      <c r="K135" s="8" t="s">
        <v>17</v>
      </c>
      <c r="L135" s="7" t="s">
        <v>17</v>
      </c>
      <c r="M135" s="7" t="s">
        <v>17</v>
      </c>
      <c r="N135" s="9"/>
      <c r="O135" s="9"/>
      <c r="P135" s="9"/>
      <c r="Q135" s="9"/>
      <c r="R135" s="10" t="s">
        <v>17</v>
      </c>
      <c r="S135" s="10" t="s">
        <v>17</v>
      </c>
      <c r="T135" s="11" t="s">
        <v>17</v>
      </c>
    </row>
    <row r="136" spans="1:16384" ht="30">
      <c r="A136" s="6">
        <v>1</v>
      </c>
      <c r="B136" s="6"/>
      <c r="C136" s="19" t="s">
        <v>167</v>
      </c>
      <c r="D136" s="8" t="s">
        <v>17</v>
      </c>
      <c r="E136" s="6"/>
      <c r="F136" s="6"/>
      <c r="G136" s="19"/>
      <c r="H136" s="8" t="s">
        <v>17</v>
      </c>
      <c r="I136" s="6"/>
      <c r="J136" s="6" t="s">
        <v>17</v>
      </c>
      <c r="K136" s="8" t="s">
        <v>22</v>
      </c>
      <c r="L136" s="8" t="s">
        <v>168</v>
      </c>
      <c r="M136" s="6" t="s">
        <v>102</v>
      </c>
      <c r="N136" s="6"/>
      <c r="O136" s="19"/>
      <c r="P136" s="8">
        <v>0</v>
      </c>
      <c r="Q136" s="6" t="s">
        <v>3720</v>
      </c>
      <c r="R136" s="6">
        <v>0</v>
      </c>
      <c r="S136" s="19">
        <v>0</v>
      </c>
      <c r="T136" s="8" t="s">
        <v>17</v>
      </c>
      <c r="U136" s="6"/>
      <c r="V136" s="6"/>
      <c r="W136" s="19"/>
      <c r="X136" s="8"/>
      <c r="Y136" s="6"/>
      <c r="Z136" s="6"/>
      <c r="AA136" s="19"/>
      <c r="AB136" s="8"/>
      <c r="AC136" s="6"/>
      <c r="AD136" s="6"/>
      <c r="AE136" s="19"/>
      <c r="AF136" s="8"/>
      <c r="AG136" s="6"/>
      <c r="AH136" s="6"/>
      <c r="AI136" s="19"/>
      <c r="AJ136" s="8"/>
      <c r="AK136" s="6"/>
      <c r="AL136" s="6"/>
      <c r="AM136" s="19"/>
      <c r="AN136" s="8"/>
      <c r="AO136" s="6"/>
      <c r="AP136" s="6"/>
      <c r="AQ136" s="19"/>
      <c r="AR136" s="8"/>
      <c r="AS136" s="6"/>
      <c r="AT136" s="6"/>
      <c r="AU136" s="19"/>
      <c r="AV136" s="8"/>
      <c r="AW136" s="6"/>
      <c r="AX136" s="6"/>
      <c r="AY136" s="19"/>
      <c r="AZ136" s="8"/>
      <c r="BA136" s="6"/>
      <c r="BB136" s="6"/>
      <c r="BC136" s="19"/>
      <c r="BD136" s="8"/>
      <c r="BE136" s="6"/>
      <c r="BF136" s="6"/>
      <c r="BG136" s="19"/>
      <c r="BH136" s="8"/>
      <c r="BI136" s="6"/>
      <c r="BJ136" s="6"/>
      <c r="BK136" s="19"/>
      <c r="BL136" s="8"/>
      <c r="BM136" s="6"/>
      <c r="BN136" s="6"/>
      <c r="BO136" s="19"/>
      <c r="BP136" s="8"/>
      <c r="BQ136" s="6"/>
      <c r="BR136" s="6"/>
      <c r="BS136" s="19"/>
      <c r="BT136" s="8"/>
      <c r="BU136" s="6"/>
      <c r="BV136" s="6"/>
      <c r="BW136" s="19"/>
      <c r="BX136" s="8"/>
      <c r="BY136" s="6"/>
      <c r="BZ136" s="6"/>
      <c r="CA136" s="19"/>
      <c r="CB136" s="8"/>
      <c r="CC136" s="6"/>
      <c r="CD136" s="6"/>
      <c r="CE136" s="19"/>
      <c r="CF136" s="8"/>
      <c r="CG136" s="6"/>
      <c r="CH136" s="6"/>
      <c r="CI136" s="19"/>
      <c r="CJ136" s="8"/>
      <c r="CK136" s="6"/>
      <c r="CL136" s="6"/>
      <c r="CM136" s="19"/>
      <c r="CN136" s="8"/>
      <c r="CO136" s="6"/>
      <c r="CP136" s="6"/>
      <c r="CQ136" s="19"/>
      <c r="CR136" s="8"/>
      <c r="CS136" s="6"/>
      <c r="CT136" s="6"/>
      <c r="CU136" s="19"/>
      <c r="CV136" s="8"/>
      <c r="CW136" s="6"/>
      <c r="CX136" s="6"/>
      <c r="CY136" s="19"/>
      <c r="CZ136" s="8"/>
      <c r="DA136" s="6"/>
      <c r="DB136" s="6"/>
      <c r="DC136" s="19"/>
      <c r="DD136" s="8"/>
      <c r="DE136" s="6"/>
      <c r="DF136" s="6"/>
      <c r="DG136" s="19"/>
      <c r="DH136" s="8"/>
      <c r="DI136" s="6"/>
      <c r="DJ136" s="6"/>
      <c r="DK136" s="19"/>
      <c r="DL136" s="8"/>
      <c r="DM136" s="6"/>
      <c r="DN136" s="6"/>
      <c r="DO136" s="19"/>
      <c r="DP136" s="8"/>
      <c r="DQ136" s="6"/>
      <c r="DR136" s="6"/>
      <c r="DS136" s="19"/>
      <c r="DT136" s="8"/>
      <c r="DU136" s="6"/>
      <c r="DV136" s="6"/>
      <c r="DW136" s="19"/>
      <c r="DX136" s="8"/>
      <c r="DY136" s="6"/>
      <c r="DZ136" s="6"/>
      <c r="EA136" s="19"/>
      <c r="EB136" s="8"/>
      <c r="EC136" s="6"/>
      <c r="ED136" s="6"/>
      <c r="EE136" s="19"/>
      <c r="EF136" s="8"/>
      <c r="EG136" s="6"/>
      <c r="EH136" s="6"/>
      <c r="EI136" s="19"/>
      <c r="EJ136" s="8"/>
      <c r="EK136" s="6"/>
      <c r="EL136" s="6"/>
      <c r="EM136" s="19"/>
      <c r="EN136" s="8"/>
      <c r="EO136" s="6"/>
      <c r="EP136" s="6"/>
      <c r="EQ136" s="19"/>
      <c r="ER136" s="8"/>
      <c r="ES136" s="6"/>
      <c r="ET136" s="6"/>
      <c r="EU136" s="19"/>
      <c r="EV136" s="8"/>
      <c r="EW136" s="6"/>
      <c r="EX136" s="6"/>
      <c r="EY136" s="19"/>
      <c r="EZ136" s="8"/>
      <c r="FA136" s="6"/>
      <c r="FB136" s="6"/>
      <c r="FC136" s="19"/>
      <c r="FD136" s="8"/>
      <c r="FE136" s="6"/>
      <c r="FF136" s="6"/>
      <c r="FG136" s="19"/>
      <c r="FH136" s="8"/>
      <c r="FI136" s="6"/>
      <c r="FJ136" s="6"/>
      <c r="FK136" s="19"/>
      <c r="FL136" s="8"/>
      <c r="FM136" s="6"/>
      <c r="FN136" s="6"/>
      <c r="FO136" s="19"/>
      <c r="FP136" s="8"/>
      <c r="FQ136" s="6"/>
      <c r="FR136" s="6"/>
      <c r="FS136" s="19"/>
      <c r="FT136" s="8"/>
      <c r="FU136" s="6"/>
      <c r="FV136" s="6"/>
      <c r="FW136" s="19"/>
      <c r="FX136" s="8"/>
      <c r="FY136" s="6"/>
      <c r="FZ136" s="6"/>
      <c r="GA136" s="19"/>
      <c r="GB136" s="8"/>
      <c r="GC136" s="6"/>
      <c r="GD136" s="6"/>
      <c r="GE136" s="19"/>
      <c r="GF136" s="8"/>
      <c r="GG136" s="6"/>
      <c r="GH136" s="6"/>
      <c r="GI136" s="19"/>
      <c r="GJ136" s="8"/>
      <c r="GK136" s="6"/>
      <c r="GL136" s="6"/>
      <c r="GM136" s="19"/>
      <c r="GN136" s="8"/>
      <c r="GO136" s="6"/>
      <c r="GP136" s="6"/>
      <c r="GQ136" s="19"/>
      <c r="GR136" s="8"/>
      <c r="GS136" s="6"/>
      <c r="GT136" s="6"/>
      <c r="GU136" s="19"/>
      <c r="GV136" s="8"/>
      <c r="GW136" s="6"/>
      <c r="GX136" s="6"/>
      <c r="GY136" s="19"/>
      <c r="GZ136" s="8"/>
      <c r="HA136" s="6"/>
      <c r="HB136" s="6"/>
      <c r="HC136" s="19"/>
      <c r="HD136" s="8"/>
      <c r="HE136" s="6"/>
      <c r="HF136" s="6"/>
      <c r="HG136" s="19"/>
      <c r="HH136" s="8"/>
      <c r="HI136" s="6"/>
      <c r="HJ136" s="6"/>
      <c r="HK136" s="19"/>
      <c r="HL136" s="8"/>
      <c r="HM136" s="6"/>
      <c r="HN136" s="6"/>
      <c r="HO136" s="19"/>
      <c r="HP136" s="8"/>
      <c r="HQ136" s="6"/>
      <c r="HR136" s="6"/>
      <c r="HS136" s="19"/>
      <c r="HT136" s="8"/>
      <c r="HU136" s="6"/>
      <c r="HV136" s="6"/>
      <c r="HW136" s="19"/>
      <c r="HX136" s="8"/>
      <c r="HY136" s="6"/>
      <c r="HZ136" s="6"/>
      <c r="IA136" s="19"/>
      <c r="IB136" s="8"/>
      <c r="IC136" s="6"/>
      <c r="ID136" s="6"/>
      <c r="IE136" s="19"/>
      <c r="IF136" s="8"/>
      <c r="IG136" s="6"/>
      <c r="IH136" s="6"/>
      <c r="II136" s="19"/>
      <c r="IJ136" s="8"/>
      <c r="IK136" s="6"/>
      <c r="IL136" s="6"/>
      <c r="IM136" s="19"/>
      <c r="IN136" s="8"/>
      <c r="IO136" s="6"/>
      <c r="IP136" s="6"/>
      <c r="IQ136" s="19"/>
      <c r="IR136" s="8"/>
      <c r="IS136" s="6"/>
      <c r="IT136" s="6"/>
      <c r="IU136" s="19"/>
      <c r="IV136" s="8"/>
      <c r="IW136" s="6"/>
      <c r="IX136" s="6"/>
      <c r="IY136" s="19"/>
      <c r="IZ136" s="8"/>
      <c r="JA136" s="6"/>
      <c r="JB136" s="6"/>
      <c r="JC136" s="19"/>
      <c r="JD136" s="8"/>
      <c r="JE136" s="6"/>
      <c r="JF136" s="6"/>
      <c r="JG136" s="19"/>
      <c r="JH136" s="8"/>
      <c r="JI136" s="6"/>
      <c r="JJ136" s="6"/>
      <c r="JK136" s="19"/>
      <c r="JL136" s="8"/>
      <c r="JM136" s="6"/>
      <c r="JN136" s="6"/>
      <c r="JO136" s="19"/>
      <c r="JP136" s="8"/>
      <c r="JQ136" s="6"/>
      <c r="JR136" s="6"/>
      <c r="JS136" s="19"/>
      <c r="JT136" s="8"/>
      <c r="JU136" s="6"/>
      <c r="JV136" s="6"/>
      <c r="JW136" s="19"/>
      <c r="JX136" s="8"/>
      <c r="JY136" s="6"/>
      <c r="JZ136" s="6"/>
      <c r="KA136" s="19"/>
      <c r="KB136" s="8"/>
      <c r="KC136" s="6"/>
      <c r="KD136" s="6"/>
      <c r="KE136" s="19"/>
      <c r="KF136" s="8"/>
      <c r="KG136" s="6"/>
      <c r="KH136" s="6"/>
      <c r="KI136" s="19"/>
      <c r="KJ136" s="8"/>
      <c r="KK136" s="6"/>
      <c r="KL136" s="6"/>
      <c r="KM136" s="19"/>
      <c r="KN136" s="8"/>
      <c r="KO136" s="6"/>
      <c r="KP136" s="6"/>
      <c r="KQ136" s="19"/>
      <c r="KR136" s="8"/>
      <c r="KS136" s="6"/>
      <c r="KT136" s="6"/>
      <c r="KU136" s="19"/>
      <c r="KV136" s="8"/>
      <c r="KW136" s="6"/>
      <c r="KX136" s="6"/>
      <c r="KY136" s="19"/>
      <c r="KZ136" s="8"/>
      <c r="LA136" s="6"/>
      <c r="LB136" s="6"/>
      <c r="LC136" s="19"/>
      <c r="LD136" s="8"/>
      <c r="LE136" s="6"/>
      <c r="LF136" s="6"/>
      <c r="LG136" s="19"/>
      <c r="LH136" s="8"/>
      <c r="LI136" s="6"/>
      <c r="LJ136" s="6"/>
      <c r="LK136" s="19"/>
      <c r="LL136" s="8"/>
      <c r="LM136" s="6"/>
      <c r="LN136" s="6"/>
      <c r="LO136" s="19"/>
      <c r="LP136" s="8"/>
      <c r="LQ136" s="6"/>
      <c r="LR136" s="6"/>
      <c r="LS136" s="19"/>
      <c r="LT136" s="8"/>
      <c r="LU136" s="6"/>
      <c r="LV136" s="6"/>
      <c r="LW136" s="19"/>
      <c r="LX136" s="8"/>
      <c r="LY136" s="6"/>
      <c r="LZ136" s="6"/>
      <c r="MA136" s="19"/>
      <c r="MB136" s="8"/>
      <c r="MC136" s="6"/>
      <c r="MD136" s="6"/>
      <c r="ME136" s="19"/>
      <c r="MF136" s="8"/>
      <c r="MG136" s="6"/>
      <c r="MH136" s="6"/>
      <c r="MI136" s="19"/>
      <c r="MJ136" s="8"/>
      <c r="MK136" s="6"/>
      <c r="ML136" s="6"/>
      <c r="MM136" s="19"/>
      <c r="MN136" s="8"/>
      <c r="MO136" s="6"/>
      <c r="MP136" s="6"/>
      <c r="MQ136" s="19"/>
      <c r="MR136" s="8"/>
      <c r="MS136" s="6"/>
      <c r="MT136" s="6"/>
      <c r="MU136" s="19"/>
      <c r="MV136" s="8"/>
      <c r="MW136" s="6"/>
      <c r="MX136" s="6"/>
      <c r="MY136" s="19"/>
      <c r="MZ136" s="8"/>
      <c r="NA136" s="6"/>
      <c r="NB136" s="6"/>
      <c r="NC136" s="19"/>
      <c r="ND136" s="8"/>
      <c r="NE136" s="6"/>
      <c r="NF136" s="6"/>
      <c r="NG136" s="19"/>
      <c r="NH136" s="8"/>
      <c r="NI136" s="6"/>
      <c r="NJ136" s="6"/>
      <c r="NK136" s="19"/>
      <c r="NL136" s="8"/>
      <c r="NM136" s="6"/>
      <c r="NN136" s="6"/>
      <c r="NO136" s="19"/>
      <c r="NP136" s="8"/>
      <c r="NQ136" s="6"/>
      <c r="NR136" s="6"/>
      <c r="NS136" s="19"/>
      <c r="NT136" s="8"/>
      <c r="NU136" s="6"/>
      <c r="NV136" s="6"/>
      <c r="NW136" s="19"/>
      <c r="NX136" s="8"/>
      <c r="NY136" s="6"/>
      <c r="NZ136" s="6"/>
      <c r="OA136" s="19"/>
      <c r="OB136" s="8"/>
      <c r="OC136" s="6"/>
      <c r="OD136" s="6"/>
      <c r="OE136" s="19"/>
      <c r="OF136" s="8"/>
      <c r="OG136" s="6"/>
      <c r="OH136" s="6"/>
      <c r="OI136" s="19"/>
      <c r="OJ136" s="8"/>
      <c r="OK136" s="6"/>
      <c r="OL136" s="6"/>
      <c r="OM136" s="19"/>
      <c r="ON136" s="8"/>
      <c r="OO136" s="6"/>
      <c r="OP136" s="6"/>
      <c r="OQ136" s="19"/>
      <c r="OR136" s="8"/>
      <c r="OS136" s="6"/>
      <c r="OT136" s="6"/>
      <c r="OU136" s="19"/>
      <c r="OV136" s="8"/>
      <c r="OW136" s="6"/>
      <c r="OX136" s="6"/>
      <c r="OY136" s="19"/>
      <c r="OZ136" s="8"/>
      <c r="PA136" s="6"/>
      <c r="PB136" s="6"/>
      <c r="PC136" s="19"/>
      <c r="PD136" s="8"/>
      <c r="PE136" s="6"/>
      <c r="PF136" s="6"/>
      <c r="PG136" s="19"/>
      <c r="PH136" s="8"/>
      <c r="PI136" s="6"/>
      <c r="PJ136" s="6"/>
      <c r="PK136" s="19"/>
      <c r="PL136" s="8"/>
      <c r="PM136" s="6"/>
      <c r="PN136" s="6"/>
      <c r="PO136" s="19"/>
      <c r="PP136" s="8"/>
      <c r="PQ136" s="6"/>
      <c r="PR136" s="6"/>
      <c r="PS136" s="19"/>
      <c r="PT136" s="8"/>
      <c r="PU136" s="6"/>
      <c r="PV136" s="6"/>
      <c r="PW136" s="19"/>
      <c r="PX136" s="8"/>
      <c r="PY136" s="6"/>
      <c r="PZ136" s="6"/>
      <c r="QA136" s="19"/>
      <c r="QB136" s="8"/>
      <c r="QC136" s="6"/>
      <c r="QD136" s="6"/>
      <c r="QE136" s="19"/>
      <c r="QF136" s="8"/>
      <c r="QG136" s="6"/>
      <c r="QH136" s="6"/>
      <c r="QI136" s="19"/>
      <c r="QJ136" s="8"/>
      <c r="QK136" s="6"/>
      <c r="QL136" s="6"/>
      <c r="QM136" s="19"/>
      <c r="QN136" s="8"/>
      <c r="QO136" s="6"/>
      <c r="QP136" s="6"/>
      <c r="QQ136" s="19"/>
      <c r="QR136" s="8"/>
      <c r="QS136" s="6"/>
      <c r="QT136" s="6"/>
      <c r="QU136" s="19"/>
      <c r="QV136" s="8"/>
      <c r="QW136" s="6"/>
      <c r="QX136" s="6"/>
      <c r="QY136" s="19"/>
      <c r="QZ136" s="8"/>
      <c r="RA136" s="6"/>
      <c r="RB136" s="6"/>
      <c r="RC136" s="19"/>
      <c r="RD136" s="8"/>
      <c r="RE136" s="6"/>
      <c r="RF136" s="6"/>
      <c r="RG136" s="19"/>
      <c r="RH136" s="8"/>
      <c r="RI136" s="6"/>
      <c r="RJ136" s="6"/>
      <c r="RK136" s="19"/>
      <c r="RL136" s="8"/>
      <c r="RM136" s="6"/>
      <c r="RN136" s="6"/>
      <c r="RO136" s="19"/>
      <c r="RP136" s="8"/>
      <c r="RQ136" s="6"/>
      <c r="RR136" s="6"/>
      <c r="RS136" s="19"/>
      <c r="RT136" s="8"/>
      <c r="RU136" s="6"/>
      <c r="RV136" s="6"/>
      <c r="RW136" s="19"/>
      <c r="RX136" s="8"/>
      <c r="RY136" s="6"/>
      <c r="RZ136" s="6"/>
      <c r="SA136" s="19"/>
      <c r="SB136" s="8"/>
      <c r="SC136" s="6"/>
      <c r="SD136" s="6"/>
      <c r="SE136" s="19"/>
      <c r="SF136" s="8"/>
      <c r="SG136" s="6"/>
      <c r="SH136" s="6"/>
      <c r="SI136" s="19"/>
      <c r="SJ136" s="8"/>
      <c r="SK136" s="6"/>
      <c r="SL136" s="6"/>
      <c r="SM136" s="19"/>
      <c r="SN136" s="8"/>
      <c r="SO136" s="6"/>
      <c r="SP136" s="6"/>
      <c r="SQ136" s="19"/>
      <c r="SR136" s="8"/>
      <c r="SS136" s="6"/>
      <c r="ST136" s="6"/>
      <c r="SU136" s="19"/>
      <c r="SV136" s="8"/>
      <c r="SW136" s="6"/>
      <c r="SX136" s="6"/>
      <c r="SY136" s="19"/>
      <c r="SZ136" s="8"/>
      <c r="TA136" s="6"/>
      <c r="TB136" s="6"/>
      <c r="TC136" s="19"/>
      <c r="TD136" s="8"/>
      <c r="TE136" s="6"/>
      <c r="TF136" s="6"/>
      <c r="TG136" s="19"/>
      <c r="TH136" s="8"/>
      <c r="TI136" s="6"/>
      <c r="TJ136" s="6"/>
      <c r="TK136" s="19"/>
      <c r="TL136" s="8"/>
      <c r="TM136" s="6"/>
      <c r="TN136" s="6"/>
      <c r="TO136" s="19"/>
      <c r="TP136" s="8"/>
      <c r="TQ136" s="6"/>
      <c r="TR136" s="6"/>
      <c r="TS136" s="19"/>
      <c r="TT136" s="8"/>
      <c r="TU136" s="6"/>
      <c r="TV136" s="6"/>
      <c r="TW136" s="19"/>
      <c r="TX136" s="8"/>
      <c r="TY136" s="6"/>
      <c r="TZ136" s="6"/>
      <c r="UA136" s="19"/>
      <c r="UB136" s="8"/>
      <c r="UC136" s="6"/>
      <c r="UD136" s="6"/>
      <c r="UE136" s="19"/>
      <c r="UF136" s="8"/>
      <c r="UG136" s="6"/>
      <c r="UH136" s="6"/>
      <c r="UI136" s="19"/>
      <c r="UJ136" s="8"/>
      <c r="UK136" s="6"/>
      <c r="UL136" s="6"/>
      <c r="UM136" s="19"/>
      <c r="UN136" s="8"/>
      <c r="UO136" s="6"/>
      <c r="UP136" s="6"/>
      <c r="UQ136" s="19"/>
      <c r="UR136" s="8"/>
      <c r="US136" s="6"/>
      <c r="UT136" s="6"/>
      <c r="UU136" s="19"/>
      <c r="UV136" s="8"/>
      <c r="UW136" s="6"/>
      <c r="UX136" s="6"/>
      <c r="UY136" s="19"/>
      <c r="UZ136" s="8"/>
      <c r="VA136" s="6"/>
      <c r="VB136" s="6"/>
      <c r="VC136" s="19"/>
      <c r="VD136" s="8"/>
      <c r="VE136" s="6"/>
      <c r="VF136" s="6"/>
      <c r="VG136" s="19"/>
      <c r="VH136" s="8"/>
      <c r="VI136" s="6"/>
      <c r="VJ136" s="6"/>
      <c r="VK136" s="19"/>
      <c r="VL136" s="8"/>
      <c r="VM136" s="6"/>
      <c r="VN136" s="6"/>
      <c r="VO136" s="19"/>
      <c r="VP136" s="8"/>
      <c r="VQ136" s="6"/>
      <c r="VR136" s="6"/>
      <c r="VS136" s="19"/>
      <c r="VT136" s="8"/>
      <c r="VU136" s="6"/>
      <c r="VV136" s="6"/>
      <c r="VW136" s="19"/>
      <c r="VX136" s="8"/>
      <c r="VY136" s="6"/>
      <c r="VZ136" s="6"/>
      <c r="WA136" s="19"/>
      <c r="WB136" s="8"/>
      <c r="WC136" s="6"/>
      <c r="WD136" s="6"/>
      <c r="WE136" s="19"/>
      <c r="WF136" s="8"/>
      <c r="WG136" s="6"/>
      <c r="WH136" s="6"/>
      <c r="WI136" s="19"/>
      <c r="WJ136" s="8"/>
      <c r="WK136" s="6"/>
      <c r="WL136" s="6"/>
      <c r="WM136" s="19"/>
      <c r="WN136" s="8"/>
      <c r="WO136" s="6"/>
      <c r="WP136" s="6"/>
      <c r="WQ136" s="19"/>
      <c r="WR136" s="8"/>
      <c r="WS136" s="6"/>
      <c r="WT136" s="6"/>
      <c r="WU136" s="19"/>
      <c r="WV136" s="8"/>
      <c r="WW136" s="6"/>
      <c r="WX136" s="6"/>
      <c r="WY136" s="19"/>
      <c r="WZ136" s="8"/>
      <c r="XA136" s="6"/>
      <c r="XB136" s="6"/>
      <c r="XC136" s="19"/>
      <c r="XD136" s="8"/>
      <c r="XE136" s="6"/>
      <c r="XF136" s="6"/>
      <c r="XG136" s="19"/>
      <c r="XH136" s="8"/>
      <c r="XI136" s="6"/>
      <c r="XJ136" s="6"/>
      <c r="XK136" s="19"/>
      <c r="XL136" s="8"/>
      <c r="XM136" s="6"/>
      <c r="XN136" s="6"/>
      <c r="XO136" s="19"/>
      <c r="XP136" s="8"/>
      <c r="XQ136" s="6"/>
      <c r="XR136" s="6"/>
      <c r="XS136" s="19"/>
      <c r="XT136" s="8"/>
      <c r="XU136" s="6"/>
      <c r="XV136" s="6"/>
      <c r="XW136" s="19"/>
      <c r="XX136" s="8"/>
      <c r="XY136" s="6"/>
      <c r="XZ136" s="6"/>
      <c r="YA136" s="19"/>
      <c r="YB136" s="8"/>
      <c r="YC136" s="6"/>
      <c r="YD136" s="6"/>
      <c r="YE136" s="19"/>
      <c r="YF136" s="8"/>
      <c r="YG136" s="6"/>
      <c r="YH136" s="6"/>
      <c r="YI136" s="19"/>
      <c r="YJ136" s="8"/>
      <c r="YK136" s="6"/>
      <c r="YL136" s="6"/>
      <c r="YM136" s="19"/>
      <c r="YN136" s="8"/>
      <c r="YO136" s="6"/>
      <c r="YP136" s="6"/>
      <c r="YQ136" s="19"/>
      <c r="YR136" s="8"/>
      <c r="YS136" s="6"/>
      <c r="YT136" s="6"/>
      <c r="YU136" s="19"/>
      <c r="YV136" s="8"/>
      <c r="YW136" s="6"/>
      <c r="YX136" s="6"/>
      <c r="YY136" s="19"/>
      <c r="YZ136" s="8"/>
      <c r="ZA136" s="6"/>
      <c r="ZB136" s="6"/>
      <c r="ZC136" s="19"/>
      <c r="ZD136" s="8"/>
      <c r="ZE136" s="6"/>
      <c r="ZF136" s="6"/>
      <c r="ZG136" s="19"/>
      <c r="ZH136" s="8"/>
      <c r="ZI136" s="6"/>
      <c r="ZJ136" s="6"/>
      <c r="ZK136" s="19"/>
      <c r="ZL136" s="8"/>
      <c r="ZM136" s="6"/>
      <c r="ZN136" s="6"/>
      <c r="ZO136" s="19"/>
      <c r="ZP136" s="8"/>
      <c r="ZQ136" s="6"/>
      <c r="ZR136" s="6"/>
      <c r="ZS136" s="19"/>
      <c r="ZT136" s="8"/>
      <c r="ZU136" s="6"/>
      <c r="ZV136" s="6"/>
      <c r="ZW136" s="19"/>
      <c r="ZX136" s="8"/>
      <c r="ZY136" s="6"/>
      <c r="ZZ136" s="6"/>
      <c r="AAA136" s="19"/>
      <c r="AAB136" s="8"/>
      <c r="AAC136" s="6"/>
      <c r="AAD136" s="6"/>
      <c r="AAE136" s="19"/>
      <c r="AAF136" s="8"/>
      <c r="AAG136" s="6"/>
      <c r="AAH136" s="6"/>
      <c r="AAI136" s="19"/>
      <c r="AAJ136" s="8"/>
      <c r="AAK136" s="6"/>
      <c r="AAL136" s="6"/>
      <c r="AAM136" s="19"/>
      <c r="AAN136" s="8"/>
      <c r="AAO136" s="6"/>
      <c r="AAP136" s="6"/>
      <c r="AAQ136" s="19"/>
      <c r="AAR136" s="8"/>
      <c r="AAS136" s="6"/>
      <c r="AAT136" s="6"/>
      <c r="AAU136" s="19"/>
      <c r="AAV136" s="8"/>
      <c r="AAW136" s="6"/>
      <c r="AAX136" s="6"/>
      <c r="AAY136" s="19"/>
      <c r="AAZ136" s="8"/>
      <c r="ABA136" s="6"/>
      <c r="ABB136" s="6"/>
      <c r="ABC136" s="19"/>
      <c r="ABD136" s="8"/>
      <c r="ABE136" s="6"/>
      <c r="ABF136" s="6"/>
      <c r="ABG136" s="19"/>
      <c r="ABH136" s="8"/>
      <c r="ABI136" s="6"/>
      <c r="ABJ136" s="6"/>
      <c r="ABK136" s="19"/>
      <c r="ABL136" s="8"/>
      <c r="ABM136" s="6"/>
      <c r="ABN136" s="6"/>
      <c r="ABO136" s="19"/>
      <c r="ABP136" s="8"/>
      <c r="ABQ136" s="6"/>
      <c r="ABR136" s="6"/>
      <c r="ABS136" s="19"/>
      <c r="ABT136" s="8"/>
      <c r="ABU136" s="6"/>
      <c r="ABV136" s="6"/>
      <c r="ABW136" s="19"/>
      <c r="ABX136" s="8"/>
      <c r="ABY136" s="6"/>
      <c r="ABZ136" s="6"/>
      <c r="ACA136" s="19"/>
      <c r="ACB136" s="8"/>
      <c r="ACC136" s="6"/>
      <c r="ACD136" s="6"/>
      <c r="ACE136" s="19"/>
      <c r="ACF136" s="8"/>
      <c r="ACG136" s="6"/>
      <c r="ACH136" s="6"/>
      <c r="ACI136" s="19"/>
      <c r="ACJ136" s="8"/>
      <c r="ACK136" s="6"/>
      <c r="ACL136" s="6"/>
      <c r="ACM136" s="19"/>
      <c r="ACN136" s="8"/>
      <c r="ACO136" s="6"/>
      <c r="ACP136" s="6"/>
      <c r="ACQ136" s="19"/>
      <c r="ACR136" s="8"/>
      <c r="ACS136" s="6"/>
      <c r="ACT136" s="6"/>
      <c r="ACU136" s="19"/>
      <c r="ACV136" s="8"/>
      <c r="ACW136" s="6"/>
      <c r="ACX136" s="6"/>
      <c r="ACY136" s="19"/>
      <c r="ACZ136" s="8"/>
      <c r="ADA136" s="6"/>
      <c r="ADB136" s="6"/>
      <c r="ADC136" s="19"/>
      <c r="ADD136" s="8"/>
      <c r="ADE136" s="6"/>
      <c r="ADF136" s="6"/>
      <c r="ADG136" s="19"/>
      <c r="ADH136" s="8"/>
      <c r="ADI136" s="6"/>
      <c r="ADJ136" s="6"/>
      <c r="ADK136" s="19"/>
      <c r="ADL136" s="8"/>
      <c r="ADM136" s="6"/>
      <c r="ADN136" s="6"/>
      <c r="ADO136" s="19"/>
      <c r="ADP136" s="8"/>
      <c r="ADQ136" s="6"/>
      <c r="ADR136" s="6"/>
      <c r="ADS136" s="19"/>
      <c r="ADT136" s="8"/>
      <c r="ADU136" s="6"/>
      <c r="ADV136" s="6"/>
      <c r="ADW136" s="19"/>
      <c r="ADX136" s="8"/>
      <c r="ADY136" s="6"/>
      <c r="ADZ136" s="6"/>
      <c r="AEA136" s="19"/>
      <c r="AEB136" s="8"/>
      <c r="AEC136" s="6"/>
      <c r="AED136" s="6"/>
      <c r="AEE136" s="19"/>
      <c r="AEF136" s="8"/>
      <c r="AEG136" s="6"/>
      <c r="AEH136" s="6"/>
      <c r="AEI136" s="19"/>
      <c r="AEJ136" s="8"/>
      <c r="AEK136" s="6"/>
      <c r="AEL136" s="6"/>
      <c r="AEM136" s="19"/>
      <c r="AEN136" s="8"/>
      <c r="AEO136" s="6"/>
      <c r="AEP136" s="6"/>
      <c r="AEQ136" s="19"/>
      <c r="AER136" s="8"/>
      <c r="AES136" s="6"/>
      <c r="AET136" s="6"/>
      <c r="AEU136" s="19"/>
      <c r="AEV136" s="8"/>
      <c r="AEW136" s="6"/>
      <c r="AEX136" s="6"/>
      <c r="AEY136" s="19"/>
      <c r="AEZ136" s="8"/>
      <c r="AFA136" s="6"/>
      <c r="AFB136" s="6"/>
      <c r="AFC136" s="19"/>
      <c r="AFD136" s="8"/>
      <c r="AFE136" s="6"/>
      <c r="AFF136" s="6"/>
      <c r="AFG136" s="19"/>
      <c r="AFH136" s="8"/>
      <c r="AFI136" s="6"/>
      <c r="AFJ136" s="6"/>
      <c r="AFK136" s="19"/>
      <c r="AFL136" s="8"/>
      <c r="AFM136" s="6"/>
      <c r="AFN136" s="6"/>
      <c r="AFO136" s="19"/>
      <c r="AFP136" s="8"/>
      <c r="AFQ136" s="6"/>
      <c r="AFR136" s="6"/>
      <c r="AFS136" s="19"/>
      <c r="AFT136" s="8"/>
      <c r="AFU136" s="6"/>
      <c r="AFV136" s="6"/>
      <c r="AFW136" s="19"/>
      <c r="AFX136" s="8"/>
      <c r="AFY136" s="6"/>
      <c r="AFZ136" s="6"/>
      <c r="AGA136" s="19"/>
      <c r="AGB136" s="8"/>
      <c r="AGC136" s="6"/>
      <c r="AGD136" s="6"/>
      <c r="AGE136" s="19"/>
      <c r="AGF136" s="8"/>
      <c r="AGG136" s="6"/>
      <c r="AGH136" s="6"/>
      <c r="AGI136" s="19"/>
      <c r="AGJ136" s="8"/>
      <c r="AGK136" s="6"/>
      <c r="AGL136" s="6"/>
      <c r="AGM136" s="19"/>
      <c r="AGN136" s="8"/>
      <c r="AGO136" s="6"/>
      <c r="AGP136" s="6"/>
      <c r="AGQ136" s="19"/>
      <c r="AGR136" s="8"/>
      <c r="AGS136" s="6"/>
      <c r="AGT136" s="6"/>
      <c r="AGU136" s="19"/>
      <c r="AGV136" s="8"/>
      <c r="AGW136" s="6"/>
      <c r="AGX136" s="6"/>
      <c r="AGY136" s="19"/>
      <c r="AGZ136" s="8"/>
      <c r="AHA136" s="6"/>
      <c r="AHB136" s="6"/>
      <c r="AHC136" s="19"/>
      <c r="AHD136" s="8"/>
      <c r="AHE136" s="6"/>
      <c r="AHF136" s="6"/>
      <c r="AHG136" s="19"/>
      <c r="AHH136" s="8"/>
      <c r="AHI136" s="6"/>
      <c r="AHJ136" s="6"/>
      <c r="AHK136" s="19"/>
      <c r="AHL136" s="8"/>
      <c r="AHM136" s="6"/>
      <c r="AHN136" s="6"/>
      <c r="AHO136" s="19"/>
      <c r="AHP136" s="8"/>
      <c r="AHQ136" s="6"/>
      <c r="AHR136" s="6"/>
      <c r="AHS136" s="19"/>
      <c r="AHT136" s="8"/>
      <c r="AHU136" s="6"/>
      <c r="AHV136" s="6"/>
      <c r="AHW136" s="19"/>
      <c r="AHX136" s="8"/>
      <c r="AHY136" s="6"/>
      <c r="AHZ136" s="6"/>
      <c r="AIA136" s="19"/>
      <c r="AIB136" s="8"/>
      <c r="AIC136" s="6"/>
      <c r="AID136" s="6"/>
      <c r="AIE136" s="19"/>
      <c r="AIF136" s="8"/>
      <c r="AIG136" s="6"/>
      <c r="AIH136" s="6"/>
      <c r="AII136" s="19"/>
      <c r="AIJ136" s="8"/>
      <c r="AIK136" s="6"/>
      <c r="AIL136" s="6"/>
      <c r="AIM136" s="19"/>
      <c r="AIN136" s="8"/>
      <c r="AIO136" s="6"/>
      <c r="AIP136" s="6"/>
      <c r="AIQ136" s="19"/>
      <c r="AIR136" s="8"/>
      <c r="AIS136" s="6"/>
      <c r="AIT136" s="6"/>
      <c r="AIU136" s="19"/>
      <c r="AIV136" s="8"/>
      <c r="AIW136" s="6"/>
      <c r="AIX136" s="6"/>
      <c r="AIY136" s="19"/>
      <c r="AIZ136" s="8"/>
      <c r="AJA136" s="6"/>
      <c r="AJB136" s="6"/>
      <c r="AJC136" s="19"/>
      <c r="AJD136" s="8"/>
      <c r="AJE136" s="6"/>
      <c r="AJF136" s="6"/>
      <c r="AJG136" s="19"/>
      <c r="AJH136" s="8"/>
      <c r="AJI136" s="6"/>
      <c r="AJJ136" s="6"/>
      <c r="AJK136" s="19"/>
      <c r="AJL136" s="8"/>
      <c r="AJM136" s="6"/>
      <c r="AJN136" s="6"/>
      <c r="AJO136" s="19"/>
      <c r="AJP136" s="8"/>
      <c r="AJQ136" s="6"/>
      <c r="AJR136" s="6"/>
      <c r="AJS136" s="19"/>
      <c r="AJT136" s="8"/>
      <c r="AJU136" s="6"/>
      <c r="AJV136" s="6"/>
      <c r="AJW136" s="19"/>
      <c r="AJX136" s="8"/>
      <c r="AJY136" s="6"/>
      <c r="AJZ136" s="6"/>
      <c r="AKA136" s="19"/>
      <c r="AKB136" s="8"/>
      <c r="AKC136" s="6"/>
      <c r="AKD136" s="6"/>
      <c r="AKE136" s="19"/>
      <c r="AKF136" s="8"/>
      <c r="AKG136" s="6"/>
      <c r="AKH136" s="6"/>
      <c r="AKI136" s="19"/>
      <c r="AKJ136" s="8"/>
      <c r="AKK136" s="6"/>
      <c r="AKL136" s="6"/>
      <c r="AKM136" s="19"/>
      <c r="AKN136" s="8"/>
      <c r="AKO136" s="6"/>
      <c r="AKP136" s="6"/>
      <c r="AKQ136" s="19"/>
      <c r="AKR136" s="8"/>
      <c r="AKS136" s="6"/>
      <c r="AKT136" s="6"/>
      <c r="AKU136" s="19"/>
      <c r="AKV136" s="8"/>
      <c r="AKW136" s="6"/>
      <c r="AKX136" s="6"/>
      <c r="AKY136" s="19"/>
      <c r="AKZ136" s="8"/>
      <c r="ALA136" s="6"/>
      <c r="ALB136" s="6"/>
      <c r="ALC136" s="19"/>
      <c r="ALD136" s="8"/>
      <c r="ALE136" s="6"/>
      <c r="ALF136" s="6"/>
      <c r="ALG136" s="19"/>
      <c r="ALH136" s="8"/>
      <c r="ALI136" s="6"/>
      <c r="ALJ136" s="6"/>
      <c r="ALK136" s="19"/>
      <c r="ALL136" s="8"/>
      <c r="ALM136" s="6"/>
      <c r="ALN136" s="6"/>
      <c r="ALO136" s="19"/>
      <c r="ALP136" s="8"/>
      <c r="ALQ136" s="6"/>
      <c r="ALR136" s="6"/>
      <c r="ALS136" s="19"/>
      <c r="ALT136" s="8"/>
      <c r="ALU136" s="6"/>
      <c r="ALV136" s="6"/>
      <c r="ALW136" s="19"/>
      <c r="ALX136" s="8"/>
      <c r="ALY136" s="6"/>
      <c r="ALZ136" s="6"/>
      <c r="AMA136" s="19"/>
      <c r="AMB136" s="8"/>
      <c r="AMC136" s="6"/>
      <c r="AMD136" s="6"/>
      <c r="AME136" s="19"/>
      <c r="AMF136" s="8"/>
      <c r="AMG136" s="6"/>
      <c r="AMH136" s="6"/>
      <c r="AMI136" s="19"/>
      <c r="AMJ136" s="8"/>
      <c r="AMK136" s="6"/>
      <c r="AML136" s="6"/>
      <c r="AMM136" s="19"/>
      <c r="AMN136" s="8"/>
      <c r="AMO136" s="6"/>
      <c r="AMP136" s="6"/>
      <c r="AMQ136" s="19"/>
      <c r="AMR136" s="8"/>
      <c r="AMS136" s="6"/>
      <c r="AMT136" s="6"/>
      <c r="AMU136" s="19"/>
      <c r="AMV136" s="8"/>
      <c r="AMW136" s="6"/>
      <c r="AMX136" s="6"/>
      <c r="AMY136" s="19"/>
      <c r="AMZ136" s="8"/>
      <c r="ANA136" s="6"/>
      <c r="ANB136" s="6"/>
      <c r="ANC136" s="19"/>
      <c r="AND136" s="8"/>
      <c r="ANE136" s="6"/>
      <c r="ANF136" s="6"/>
      <c r="ANG136" s="19"/>
      <c r="ANH136" s="8"/>
      <c r="ANI136" s="6"/>
      <c r="ANJ136" s="6"/>
      <c r="ANK136" s="19"/>
      <c r="ANL136" s="8"/>
      <c r="ANM136" s="6"/>
      <c r="ANN136" s="6"/>
      <c r="ANO136" s="19"/>
      <c r="ANP136" s="8"/>
      <c r="ANQ136" s="6"/>
      <c r="ANR136" s="6"/>
      <c r="ANS136" s="19"/>
      <c r="ANT136" s="8"/>
      <c r="ANU136" s="6"/>
      <c r="ANV136" s="6"/>
      <c r="ANW136" s="19"/>
      <c r="ANX136" s="8"/>
      <c r="ANY136" s="6"/>
      <c r="ANZ136" s="6"/>
      <c r="AOA136" s="19"/>
      <c r="AOB136" s="8"/>
      <c r="AOC136" s="6"/>
      <c r="AOD136" s="6"/>
      <c r="AOE136" s="19"/>
      <c r="AOF136" s="8"/>
      <c r="AOG136" s="6"/>
      <c r="AOH136" s="6"/>
      <c r="AOI136" s="19"/>
      <c r="AOJ136" s="8"/>
      <c r="AOK136" s="6"/>
      <c r="AOL136" s="6"/>
      <c r="AOM136" s="19"/>
      <c r="AON136" s="8"/>
      <c r="AOO136" s="6"/>
      <c r="AOP136" s="6"/>
      <c r="AOQ136" s="19"/>
      <c r="AOR136" s="8"/>
      <c r="AOS136" s="6"/>
      <c r="AOT136" s="6"/>
      <c r="AOU136" s="19"/>
      <c r="AOV136" s="8"/>
      <c r="AOW136" s="6"/>
      <c r="AOX136" s="6"/>
      <c r="AOY136" s="19"/>
      <c r="AOZ136" s="8"/>
      <c r="APA136" s="6"/>
      <c r="APB136" s="6"/>
      <c r="APC136" s="19"/>
      <c r="APD136" s="8"/>
      <c r="APE136" s="6"/>
      <c r="APF136" s="6"/>
      <c r="APG136" s="19"/>
      <c r="APH136" s="8"/>
      <c r="API136" s="6"/>
      <c r="APJ136" s="6"/>
      <c r="APK136" s="19"/>
      <c r="APL136" s="8"/>
      <c r="APM136" s="6"/>
      <c r="APN136" s="6"/>
      <c r="APO136" s="19"/>
      <c r="APP136" s="8"/>
      <c r="APQ136" s="6"/>
      <c r="APR136" s="6"/>
      <c r="APS136" s="19"/>
      <c r="APT136" s="8"/>
      <c r="APU136" s="6"/>
      <c r="APV136" s="6"/>
      <c r="APW136" s="19"/>
      <c r="APX136" s="8"/>
      <c r="APY136" s="6"/>
      <c r="APZ136" s="6"/>
      <c r="AQA136" s="19"/>
      <c r="AQB136" s="8"/>
      <c r="AQC136" s="6"/>
      <c r="AQD136" s="6"/>
      <c r="AQE136" s="19"/>
      <c r="AQF136" s="8"/>
      <c r="AQG136" s="6"/>
      <c r="AQH136" s="6"/>
      <c r="AQI136" s="19"/>
      <c r="AQJ136" s="8"/>
      <c r="AQK136" s="6"/>
      <c r="AQL136" s="6"/>
      <c r="AQM136" s="19"/>
      <c r="AQN136" s="8"/>
      <c r="AQO136" s="6"/>
      <c r="AQP136" s="6"/>
      <c r="AQQ136" s="19"/>
      <c r="AQR136" s="8"/>
      <c r="AQS136" s="6"/>
      <c r="AQT136" s="6"/>
      <c r="AQU136" s="19"/>
      <c r="AQV136" s="8"/>
      <c r="AQW136" s="6"/>
      <c r="AQX136" s="6"/>
      <c r="AQY136" s="19"/>
      <c r="AQZ136" s="8"/>
      <c r="ARA136" s="6"/>
      <c r="ARB136" s="6"/>
      <c r="ARC136" s="19"/>
      <c r="ARD136" s="8"/>
      <c r="ARE136" s="6"/>
      <c r="ARF136" s="6"/>
      <c r="ARG136" s="19"/>
      <c r="ARH136" s="8"/>
      <c r="ARI136" s="6"/>
      <c r="ARJ136" s="6"/>
      <c r="ARK136" s="19"/>
      <c r="ARL136" s="8"/>
      <c r="ARM136" s="6"/>
      <c r="ARN136" s="6"/>
      <c r="ARO136" s="19"/>
      <c r="ARP136" s="8"/>
      <c r="ARQ136" s="6"/>
      <c r="ARR136" s="6"/>
      <c r="ARS136" s="19"/>
      <c r="ART136" s="8"/>
      <c r="ARU136" s="6"/>
      <c r="ARV136" s="6"/>
      <c r="ARW136" s="19"/>
      <c r="ARX136" s="8"/>
      <c r="ARY136" s="6"/>
      <c r="ARZ136" s="6"/>
      <c r="ASA136" s="19"/>
      <c r="ASB136" s="8"/>
      <c r="ASC136" s="6"/>
      <c r="ASD136" s="6"/>
      <c r="ASE136" s="19"/>
      <c r="ASF136" s="8"/>
      <c r="ASG136" s="6"/>
      <c r="ASH136" s="6"/>
      <c r="ASI136" s="19"/>
      <c r="ASJ136" s="8"/>
      <c r="ASK136" s="6"/>
      <c r="ASL136" s="6"/>
      <c r="ASM136" s="19"/>
      <c r="ASN136" s="8"/>
      <c r="ASO136" s="6"/>
      <c r="ASP136" s="6"/>
      <c r="ASQ136" s="19"/>
      <c r="ASR136" s="8"/>
      <c r="ASS136" s="6"/>
      <c r="AST136" s="6"/>
      <c r="ASU136" s="19"/>
      <c r="ASV136" s="8"/>
      <c r="ASW136" s="6"/>
      <c r="ASX136" s="6"/>
      <c r="ASY136" s="19"/>
      <c r="ASZ136" s="8"/>
      <c r="ATA136" s="6"/>
      <c r="ATB136" s="6"/>
      <c r="ATC136" s="19"/>
      <c r="ATD136" s="8"/>
      <c r="ATE136" s="6"/>
      <c r="ATF136" s="6"/>
      <c r="ATG136" s="19"/>
      <c r="ATH136" s="8"/>
      <c r="ATI136" s="6"/>
      <c r="ATJ136" s="6"/>
      <c r="ATK136" s="19"/>
      <c r="ATL136" s="8"/>
      <c r="ATM136" s="6"/>
      <c r="ATN136" s="6"/>
      <c r="ATO136" s="19"/>
      <c r="ATP136" s="8"/>
      <c r="ATQ136" s="6"/>
      <c r="ATR136" s="6"/>
      <c r="ATS136" s="19"/>
      <c r="ATT136" s="8"/>
      <c r="ATU136" s="6"/>
      <c r="ATV136" s="6"/>
      <c r="ATW136" s="19"/>
      <c r="ATX136" s="8"/>
      <c r="ATY136" s="6"/>
      <c r="ATZ136" s="6"/>
      <c r="AUA136" s="19"/>
      <c r="AUB136" s="8"/>
      <c r="AUC136" s="6"/>
      <c r="AUD136" s="6"/>
      <c r="AUE136" s="19"/>
      <c r="AUF136" s="8"/>
      <c r="AUG136" s="6"/>
      <c r="AUH136" s="6"/>
      <c r="AUI136" s="19"/>
      <c r="AUJ136" s="8"/>
      <c r="AUK136" s="6"/>
      <c r="AUL136" s="6"/>
      <c r="AUM136" s="19"/>
      <c r="AUN136" s="8"/>
      <c r="AUO136" s="6"/>
      <c r="AUP136" s="6"/>
      <c r="AUQ136" s="19"/>
      <c r="AUR136" s="8"/>
      <c r="AUS136" s="6"/>
      <c r="AUT136" s="6"/>
      <c r="AUU136" s="19"/>
      <c r="AUV136" s="8"/>
      <c r="AUW136" s="6"/>
      <c r="AUX136" s="6"/>
      <c r="AUY136" s="19"/>
      <c r="AUZ136" s="8"/>
      <c r="AVA136" s="6"/>
      <c r="AVB136" s="6"/>
      <c r="AVC136" s="19"/>
      <c r="AVD136" s="8"/>
      <c r="AVE136" s="6"/>
      <c r="AVF136" s="6"/>
      <c r="AVG136" s="19"/>
      <c r="AVH136" s="8"/>
      <c r="AVI136" s="6"/>
      <c r="AVJ136" s="6"/>
      <c r="AVK136" s="19"/>
      <c r="AVL136" s="8"/>
      <c r="AVM136" s="6"/>
      <c r="AVN136" s="6"/>
      <c r="AVO136" s="19"/>
      <c r="AVP136" s="8"/>
      <c r="AVQ136" s="6"/>
      <c r="AVR136" s="6"/>
      <c r="AVS136" s="19"/>
      <c r="AVT136" s="8"/>
      <c r="AVU136" s="6"/>
      <c r="AVV136" s="6"/>
      <c r="AVW136" s="19"/>
      <c r="AVX136" s="8"/>
      <c r="AVY136" s="6"/>
      <c r="AVZ136" s="6"/>
      <c r="AWA136" s="19"/>
      <c r="AWB136" s="8"/>
      <c r="AWC136" s="6"/>
      <c r="AWD136" s="6"/>
      <c r="AWE136" s="19"/>
      <c r="AWF136" s="8"/>
      <c r="AWG136" s="6"/>
      <c r="AWH136" s="6"/>
      <c r="AWI136" s="19"/>
      <c r="AWJ136" s="8"/>
      <c r="AWK136" s="6"/>
      <c r="AWL136" s="6"/>
      <c r="AWM136" s="19"/>
      <c r="AWN136" s="8"/>
      <c r="AWO136" s="6"/>
      <c r="AWP136" s="6"/>
      <c r="AWQ136" s="19"/>
      <c r="AWR136" s="8"/>
      <c r="AWS136" s="6"/>
      <c r="AWT136" s="6"/>
      <c r="AWU136" s="19"/>
      <c r="AWV136" s="8"/>
      <c r="AWW136" s="6"/>
      <c r="AWX136" s="6"/>
      <c r="AWY136" s="19"/>
      <c r="AWZ136" s="8"/>
      <c r="AXA136" s="6"/>
      <c r="AXB136" s="6"/>
      <c r="AXC136" s="19"/>
      <c r="AXD136" s="8"/>
      <c r="AXE136" s="6"/>
      <c r="AXF136" s="6"/>
      <c r="AXG136" s="19"/>
      <c r="AXH136" s="8"/>
      <c r="AXI136" s="6"/>
      <c r="AXJ136" s="6"/>
      <c r="AXK136" s="19"/>
      <c r="AXL136" s="8"/>
      <c r="AXM136" s="6"/>
      <c r="AXN136" s="6"/>
      <c r="AXO136" s="19"/>
      <c r="AXP136" s="8"/>
      <c r="AXQ136" s="6"/>
      <c r="AXR136" s="6"/>
      <c r="AXS136" s="19"/>
      <c r="AXT136" s="8"/>
      <c r="AXU136" s="6"/>
      <c r="AXV136" s="6"/>
      <c r="AXW136" s="19"/>
      <c r="AXX136" s="8"/>
      <c r="AXY136" s="6"/>
      <c r="AXZ136" s="6"/>
      <c r="AYA136" s="19"/>
      <c r="AYB136" s="8"/>
      <c r="AYC136" s="6"/>
      <c r="AYD136" s="6"/>
      <c r="AYE136" s="19"/>
      <c r="AYF136" s="8"/>
      <c r="AYG136" s="6"/>
      <c r="AYH136" s="6"/>
      <c r="AYI136" s="19"/>
      <c r="AYJ136" s="8"/>
      <c r="AYK136" s="6"/>
      <c r="AYL136" s="6"/>
      <c r="AYM136" s="19"/>
      <c r="AYN136" s="8"/>
      <c r="AYO136" s="6"/>
      <c r="AYP136" s="6"/>
      <c r="AYQ136" s="19"/>
      <c r="AYR136" s="8"/>
      <c r="AYS136" s="6"/>
      <c r="AYT136" s="6"/>
      <c r="AYU136" s="19"/>
      <c r="AYV136" s="8"/>
      <c r="AYW136" s="6"/>
      <c r="AYX136" s="6"/>
      <c r="AYY136" s="19"/>
      <c r="AYZ136" s="8"/>
      <c r="AZA136" s="6"/>
      <c r="AZB136" s="6"/>
      <c r="AZC136" s="19"/>
      <c r="AZD136" s="8"/>
      <c r="AZE136" s="6"/>
      <c r="AZF136" s="6"/>
      <c r="AZG136" s="19"/>
      <c r="AZH136" s="8"/>
      <c r="AZI136" s="6"/>
      <c r="AZJ136" s="6"/>
      <c r="AZK136" s="19"/>
      <c r="AZL136" s="8"/>
      <c r="AZM136" s="6"/>
      <c r="AZN136" s="6"/>
      <c r="AZO136" s="19"/>
      <c r="AZP136" s="8"/>
      <c r="AZQ136" s="6"/>
      <c r="AZR136" s="6"/>
      <c r="AZS136" s="19"/>
      <c r="AZT136" s="8"/>
      <c r="AZU136" s="6"/>
      <c r="AZV136" s="6"/>
      <c r="AZW136" s="19"/>
      <c r="AZX136" s="8"/>
      <c r="AZY136" s="6"/>
      <c r="AZZ136" s="6"/>
      <c r="BAA136" s="19"/>
      <c r="BAB136" s="8"/>
      <c r="BAC136" s="6"/>
      <c r="BAD136" s="6"/>
      <c r="BAE136" s="19"/>
      <c r="BAF136" s="8"/>
      <c r="BAG136" s="6"/>
      <c r="BAH136" s="6"/>
      <c r="BAI136" s="19"/>
      <c r="BAJ136" s="8"/>
      <c r="BAK136" s="6"/>
      <c r="BAL136" s="6"/>
      <c r="BAM136" s="19"/>
      <c r="BAN136" s="8"/>
      <c r="BAO136" s="6"/>
      <c r="BAP136" s="6"/>
      <c r="BAQ136" s="19"/>
      <c r="BAR136" s="8"/>
      <c r="BAS136" s="6"/>
      <c r="BAT136" s="6"/>
      <c r="BAU136" s="19"/>
      <c r="BAV136" s="8"/>
      <c r="BAW136" s="6"/>
      <c r="BAX136" s="6"/>
      <c r="BAY136" s="19"/>
      <c r="BAZ136" s="8"/>
      <c r="BBA136" s="6"/>
      <c r="BBB136" s="6"/>
      <c r="BBC136" s="19"/>
      <c r="BBD136" s="8"/>
      <c r="BBE136" s="6"/>
      <c r="BBF136" s="6"/>
      <c r="BBG136" s="19"/>
      <c r="BBH136" s="8"/>
      <c r="BBI136" s="6"/>
      <c r="BBJ136" s="6"/>
      <c r="BBK136" s="19"/>
      <c r="BBL136" s="8"/>
      <c r="BBM136" s="6"/>
      <c r="BBN136" s="6"/>
      <c r="BBO136" s="19"/>
      <c r="BBP136" s="8"/>
      <c r="BBQ136" s="6"/>
      <c r="BBR136" s="6"/>
      <c r="BBS136" s="19"/>
      <c r="BBT136" s="8"/>
      <c r="BBU136" s="6"/>
      <c r="BBV136" s="6"/>
      <c r="BBW136" s="19"/>
      <c r="BBX136" s="8"/>
      <c r="BBY136" s="6"/>
      <c r="BBZ136" s="6"/>
      <c r="BCA136" s="19"/>
      <c r="BCB136" s="8"/>
      <c r="BCC136" s="6"/>
      <c r="BCD136" s="6"/>
      <c r="BCE136" s="19"/>
      <c r="BCF136" s="8"/>
      <c r="BCG136" s="6"/>
      <c r="BCH136" s="6"/>
      <c r="BCI136" s="19"/>
      <c r="BCJ136" s="8"/>
      <c r="BCK136" s="6"/>
      <c r="BCL136" s="6"/>
      <c r="BCM136" s="19"/>
      <c r="BCN136" s="8"/>
      <c r="BCO136" s="6"/>
      <c r="BCP136" s="6"/>
      <c r="BCQ136" s="19"/>
      <c r="BCR136" s="8"/>
      <c r="BCS136" s="6"/>
      <c r="BCT136" s="6"/>
      <c r="BCU136" s="19"/>
      <c r="BCV136" s="8"/>
      <c r="BCW136" s="6"/>
      <c r="BCX136" s="6"/>
      <c r="BCY136" s="19"/>
      <c r="BCZ136" s="8"/>
      <c r="BDA136" s="6"/>
      <c r="BDB136" s="6"/>
      <c r="BDC136" s="19"/>
      <c r="BDD136" s="8"/>
      <c r="BDE136" s="6"/>
      <c r="BDF136" s="6"/>
      <c r="BDG136" s="19"/>
      <c r="BDH136" s="8"/>
      <c r="BDI136" s="6"/>
      <c r="BDJ136" s="6"/>
      <c r="BDK136" s="19"/>
      <c r="BDL136" s="8"/>
      <c r="BDM136" s="6"/>
      <c r="BDN136" s="6"/>
      <c r="BDO136" s="19"/>
      <c r="BDP136" s="8"/>
      <c r="BDQ136" s="6"/>
      <c r="BDR136" s="6"/>
      <c r="BDS136" s="19"/>
      <c r="BDT136" s="8"/>
      <c r="BDU136" s="6"/>
      <c r="BDV136" s="6"/>
      <c r="BDW136" s="19"/>
      <c r="BDX136" s="8"/>
      <c r="BDY136" s="6"/>
      <c r="BDZ136" s="6"/>
      <c r="BEA136" s="19"/>
      <c r="BEB136" s="8"/>
      <c r="BEC136" s="6"/>
      <c r="BED136" s="6"/>
      <c r="BEE136" s="19"/>
      <c r="BEF136" s="8"/>
      <c r="BEG136" s="6"/>
      <c r="BEH136" s="6"/>
      <c r="BEI136" s="19"/>
      <c r="BEJ136" s="8"/>
      <c r="BEK136" s="6"/>
      <c r="BEL136" s="6"/>
      <c r="BEM136" s="19"/>
      <c r="BEN136" s="8"/>
      <c r="BEO136" s="6"/>
      <c r="BEP136" s="6"/>
      <c r="BEQ136" s="19"/>
      <c r="BER136" s="8"/>
      <c r="BES136" s="6"/>
      <c r="BET136" s="6"/>
      <c r="BEU136" s="19"/>
      <c r="BEV136" s="8"/>
      <c r="BEW136" s="6"/>
      <c r="BEX136" s="6"/>
      <c r="BEY136" s="19"/>
      <c r="BEZ136" s="8"/>
      <c r="BFA136" s="6"/>
      <c r="BFB136" s="6"/>
      <c r="BFC136" s="19"/>
      <c r="BFD136" s="8"/>
      <c r="BFE136" s="6"/>
      <c r="BFF136" s="6"/>
      <c r="BFG136" s="19"/>
      <c r="BFH136" s="8"/>
      <c r="BFI136" s="6"/>
      <c r="BFJ136" s="6"/>
      <c r="BFK136" s="19"/>
      <c r="BFL136" s="8"/>
      <c r="BFM136" s="6"/>
      <c r="BFN136" s="6"/>
      <c r="BFO136" s="19"/>
      <c r="BFP136" s="8"/>
      <c r="BFQ136" s="6"/>
      <c r="BFR136" s="6"/>
      <c r="BFS136" s="19"/>
      <c r="BFT136" s="8"/>
      <c r="BFU136" s="6"/>
      <c r="BFV136" s="6"/>
      <c r="BFW136" s="19"/>
      <c r="BFX136" s="8"/>
      <c r="BFY136" s="6"/>
      <c r="BFZ136" s="6"/>
      <c r="BGA136" s="19"/>
      <c r="BGB136" s="8"/>
      <c r="BGC136" s="6"/>
      <c r="BGD136" s="6"/>
      <c r="BGE136" s="19"/>
      <c r="BGF136" s="8"/>
      <c r="BGG136" s="6"/>
      <c r="BGH136" s="6"/>
      <c r="BGI136" s="19"/>
      <c r="BGJ136" s="8"/>
      <c r="BGK136" s="6"/>
      <c r="BGL136" s="6"/>
      <c r="BGM136" s="19"/>
      <c r="BGN136" s="8"/>
      <c r="BGO136" s="6"/>
      <c r="BGP136" s="6"/>
      <c r="BGQ136" s="19"/>
      <c r="BGR136" s="8"/>
      <c r="BGS136" s="6"/>
      <c r="BGT136" s="6"/>
      <c r="BGU136" s="19"/>
      <c r="BGV136" s="8"/>
      <c r="BGW136" s="6"/>
      <c r="BGX136" s="6"/>
      <c r="BGY136" s="19"/>
      <c r="BGZ136" s="8"/>
      <c r="BHA136" s="6"/>
      <c r="BHB136" s="6"/>
      <c r="BHC136" s="19"/>
      <c r="BHD136" s="8"/>
      <c r="BHE136" s="6"/>
      <c r="BHF136" s="6"/>
      <c r="BHG136" s="19"/>
      <c r="BHH136" s="8"/>
      <c r="BHI136" s="6"/>
      <c r="BHJ136" s="6"/>
      <c r="BHK136" s="19"/>
      <c r="BHL136" s="8"/>
      <c r="BHM136" s="6"/>
      <c r="BHN136" s="6"/>
      <c r="BHO136" s="19"/>
      <c r="BHP136" s="8"/>
      <c r="BHQ136" s="6"/>
      <c r="BHR136" s="6"/>
      <c r="BHS136" s="19"/>
      <c r="BHT136" s="8"/>
      <c r="BHU136" s="6"/>
      <c r="BHV136" s="6"/>
      <c r="BHW136" s="19"/>
      <c r="BHX136" s="8"/>
      <c r="BHY136" s="6"/>
      <c r="BHZ136" s="6"/>
      <c r="BIA136" s="19"/>
      <c r="BIB136" s="8"/>
      <c r="BIC136" s="6"/>
      <c r="BID136" s="6"/>
      <c r="BIE136" s="19"/>
      <c r="BIF136" s="8"/>
      <c r="BIG136" s="6"/>
      <c r="BIH136" s="6"/>
      <c r="BII136" s="19"/>
      <c r="BIJ136" s="8"/>
      <c r="BIK136" s="6"/>
      <c r="BIL136" s="6"/>
      <c r="BIM136" s="19"/>
      <c r="BIN136" s="8"/>
      <c r="BIO136" s="6"/>
      <c r="BIP136" s="6"/>
      <c r="BIQ136" s="19"/>
      <c r="BIR136" s="8"/>
      <c r="BIS136" s="6"/>
      <c r="BIT136" s="6"/>
      <c r="BIU136" s="19"/>
      <c r="BIV136" s="8"/>
      <c r="BIW136" s="6"/>
      <c r="BIX136" s="6"/>
      <c r="BIY136" s="19"/>
      <c r="BIZ136" s="8"/>
      <c r="BJA136" s="6"/>
      <c r="BJB136" s="6"/>
      <c r="BJC136" s="19"/>
      <c r="BJD136" s="8"/>
      <c r="BJE136" s="6"/>
      <c r="BJF136" s="6"/>
      <c r="BJG136" s="19"/>
      <c r="BJH136" s="8"/>
      <c r="BJI136" s="6"/>
      <c r="BJJ136" s="6"/>
      <c r="BJK136" s="19"/>
      <c r="BJL136" s="8"/>
      <c r="BJM136" s="6"/>
      <c r="BJN136" s="6"/>
      <c r="BJO136" s="19"/>
      <c r="BJP136" s="8"/>
      <c r="BJQ136" s="6"/>
      <c r="BJR136" s="6"/>
      <c r="BJS136" s="19"/>
      <c r="BJT136" s="8"/>
      <c r="BJU136" s="6"/>
      <c r="BJV136" s="6"/>
      <c r="BJW136" s="19"/>
      <c r="BJX136" s="8"/>
      <c r="BJY136" s="6"/>
      <c r="BJZ136" s="6"/>
      <c r="BKA136" s="19"/>
      <c r="BKB136" s="8"/>
      <c r="BKC136" s="6"/>
      <c r="BKD136" s="6"/>
      <c r="BKE136" s="19"/>
      <c r="BKF136" s="8"/>
      <c r="BKG136" s="6"/>
      <c r="BKH136" s="6"/>
      <c r="BKI136" s="19"/>
      <c r="BKJ136" s="8"/>
      <c r="BKK136" s="6"/>
      <c r="BKL136" s="6"/>
      <c r="BKM136" s="19"/>
      <c r="BKN136" s="8"/>
      <c r="BKO136" s="6"/>
      <c r="BKP136" s="6"/>
      <c r="BKQ136" s="19"/>
      <c r="BKR136" s="8"/>
      <c r="BKS136" s="6"/>
      <c r="BKT136" s="6"/>
      <c r="BKU136" s="19"/>
      <c r="BKV136" s="8"/>
      <c r="BKW136" s="6"/>
      <c r="BKX136" s="6"/>
      <c r="BKY136" s="19"/>
      <c r="BKZ136" s="8"/>
      <c r="BLA136" s="6"/>
      <c r="BLB136" s="6"/>
      <c r="BLC136" s="19"/>
      <c r="BLD136" s="8"/>
      <c r="BLE136" s="6"/>
      <c r="BLF136" s="6"/>
      <c r="BLG136" s="19"/>
      <c r="BLH136" s="8"/>
      <c r="BLI136" s="6"/>
      <c r="BLJ136" s="6"/>
      <c r="BLK136" s="19"/>
      <c r="BLL136" s="8"/>
      <c r="BLM136" s="6"/>
      <c r="BLN136" s="6"/>
      <c r="BLO136" s="19"/>
      <c r="BLP136" s="8"/>
      <c r="BLQ136" s="6"/>
      <c r="BLR136" s="6"/>
      <c r="BLS136" s="19"/>
      <c r="BLT136" s="8"/>
      <c r="BLU136" s="6"/>
      <c r="BLV136" s="6"/>
      <c r="BLW136" s="19"/>
      <c r="BLX136" s="8"/>
      <c r="BLY136" s="6"/>
      <c r="BLZ136" s="6"/>
      <c r="BMA136" s="19"/>
      <c r="BMB136" s="8"/>
      <c r="BMC136" s="6"/>
      <c r="BMD136" s="6"/>
      <c r="BME136" s="19"/>
      <c r="BMF136" s="8"/>
      <c r="BMG136" s="6"/>
      <c r="BMH136" s="6"/>
      <c r="BMI136" s="19"/>
      <c r="BMJ136" s="8"/>
      <c r="BMK136" s="6"/>
      <c r="BML136" s="6"/>
      <c r="BMM136" s="19"/>
      <c r="BMN136" s="8"/>
      <c r="BMO136" s="6"/>
      <c r="BMP136" s="6"/>
      <c r="BMQ136" s="19"/>
      <c r="BMR136" s="8"/>
      <c r="BMS136" s="6"/>
      <c r="BMT136" s="6"/>
      <c r="BMU136" s="19"/>
      <c r="BMV136" s="8"/>
      <c r="BMW136" s="6"/>
      <c r="BMX136" s="6"/>
      <c r="BMY136" s="19"/>
      <c r="BMZ136" s="8"/>
      <c r="BNA136" s="6"/>
      <c r="BNB136" s="6"/>
      <c r="BNC136" s="19"/>
      <c r="BND136" s="8"/>
      <c r="BNE136" s="6"/>
      <c r="BNF136" s="6"/>
      <c r="BNG136" s="19"/>
      <c r="BNH136" s="8"/>
      <c r="BNI136" s="6"/>
      <c r="BNJ136" s="6"/>
      <c r="BNK136" s="19"/>
      <c r="BNL136" s="8"/>
      <c r="BNM136" s="6"/>
      <c r="BNN136" s="6"/>
      <c r="BNO136" s="19"/>
      <c r="BNP136" s="8"/>
      <c r="BNQ136" s="6"/>
      <c r="BNR136" s="6"/>
      <c r="BNS136" s="19"/>
      <c r="BNT136" s="8"/>
      <c r="BNU136" s="6"/>
      <c r="BNV136" s="6"/>
      <c r="BNW136" s="19"/>
      <c r="BNX136" s="8"/>
      <c r="BNY136" s="6"/>
      <c r="BNZ136" s="6"/>
      <c r="BOA136" s="19"/>
      <c r="BOB136" s="8"/>
      <c r="BOC136" s="6"/>
      <c r="BOD136" s="6"/>
      <c r="BOE136" s="19"/>
      <c r="BOF136" s="8"/>
      <c r="BOG136" s="6"/>
      <c r="BOH136" s="6"/>
      <c r="BOI136" s="19"/>
      <c r="BOJ136" s="8"/>
      <c r="BOK136" s="6"/>
      <c r="BOL136" s="6"/>
      <c r="BOM136" s="19"/>
      <c r="BON136" s="8"/>
      <c r="BOO136" s="6"/>
      <c r="BOP136" s="6"/>
      <c r="BOQ136" s="19"/>
      <c r="BOR136" s="8"/>
      <c r="BOS136" s="6"/>
      <c r="BOT136" s="6"/>
      <c r="BOU136" s="19"/>
      <c r="BOV136" s="8"/>
      <c r="BOW136" s="6"/>
      <c r="BOX136" s="6"/>
      <c r="BOY136" s="19"/>
      <c r="BOZ136" s="8"/>
      <c r="BPA136" s="6"/>
      <c r="BPB136" s="6"/>
      <c r="BPC136" s="19"/>
      <c r="BPD136" s="8"/>
      <c r="BPE136" s="6"/>
      <c r="BPF136" s="6"/>
      <c r="BPG136" s="19"/>
      <c r="BPH136" s="8"/>
      <c r="BPI136" s="6"/>
      <c r="BPJ136" s="6"/>
      <c r="BPK136" s="19"/>
      <c r="BPL136" s="8"/>
      <c r="BPM136" s="6"/>
      <c r="BPN136" s="6"/>
      <c r="BPO136" s="19"/>
      <c r="BPP136" s="8"/>
      <c r="BPQ136" s="6"/>
      <c r="BPR136" s="6"/>
      <c r="BPS136" s="19"/>
      <c r="BPT136" s="8"/>
      <c r="BPU136" s="6"/>
      <c r="BPV136" s="6"/>
      <c r="BPW136" s="19"/>
      <c r="BPX136" s="8"/>
      <c r="BPY136" s="6"/>
      <c r="BPZ136" s="6"/>
      <c r="BQA136" s="19"/>
      <c r="BQB136" s="8"/>
      <c r="BQC136" s="6"/>
      <c r="BQD136" s="6"/>
      <c r="BQE136" s="19"/>
      <c r="BQF136" s="8"/>
      <c r="BQG136" s="6"/>
      <c r="BQH136" s="6"/>
      <c r="BQI136" s="19"/>
      <c r="BQJ136" s="8"/>
      <c r="BQK136" s="6"/>
      <c r="BQL136" s="6"/>
      <c r="BQM136" s="19"/>
      <c r="BQN136" s="8"/>
      <c r="BQO136" s="6"/>
      <c r="BQP136" s="6"/>
      <c r="BQQ136" s="19"/>
      <c r="BQR136" s="8"/>
      <c r="BQS136" s="6"/>
      <c r="BQT136" s="6"/>
      <c r="BQU136" s="19"/>
      <c r="BQV136" s="8"/>
      <c r="BQW136" s="6"/>
      <c r="BQX136" s="6"/>
      <c r="BQY136" s="19"/>
      <c r="BQZ136" s="8"/>
      <c r="BRA136" s="6"/>
      <c r="BRB136" s="6"/>
      <c r="BRC136" s="19"/>
      <c r="BRD136" s="8"/>
      <c r="BRE136" s="6"/>
      <c r="BRF136" s="6"/>
      <c r="BRG136" s="19"/>
      <c r="BRH136" s="8"/>
      <c r="BRI136" s="6"/>
      <c r="BRJ136" s="6"/>
      <c r="BRK136" s="19"/>
      <c r="BRL136" s="8"/>
      <c r="BRM136" s="6"/>
      <c r="BRN136" s="6"/>
      <c r="BRO136" s="19"/>
      <c r="BRP136" s="8"/>
      <c r="BRQ136" s="6"/>
      <c r="BRR136" s="6"/>
      <c r="BRS136" s="19"/>
      <c r="BRT136" s="8"/>
      <c r="BRU136" s="6"/>
      <c r="BRV136" s="6"/>
      <c r="BRW136" s="19"/>
      <c r="BRX136" s="8"/>
      <c r="BRY136" s="6"/>
      <c r="BRZ136" s="6"/>
      <c r="BSA136" s="19"/>
      <c r="BSB136" s="8"/>
      <c r="BSC136" s="6"/>
      <c r="BSD136" s="6"/>
      <c r="BSE136" s="19"/>
      <c r="BSF136" s="8"/>
      <c r="BSG136" s="6"/>
      <c r="BSH136" s="6"/>
      <c r="BSI136" s="19"/>
      <c r="BSJ136" s="8"/>
      <c r="BSK136" s="6"/>
      <c r="BSL136" s="6"/>
      <c r="BSM136" s="19"/>
      <c r="BSN136" s="8"/>
      <c r="BSO136" s="6"/>
      <c r="BSP136" s="6"/>
      <c r="BSQ136" s="19"/>
      <c r="BSR136" s="8"/>
      <c r="BSS136" s="6"/>
      <c r="BST136" s="6"/>
      <c r="BSU136" s="19"/>
      <c r="BSV136" s="8"/>
      <c r="BSW136" s="6"/>
      <c r="BSX136" s="6"/>
      <c r="BSY136" s="19"/>
      <c r="BSZ136" s="8"/>
      <c r="BTA136" s="6"/>
      <c r="BTB136" s="6"/>
      <c r="BTC136" s="19"/>
      <c r="BTD136" s="8"/>
      <c r="BTE136" s="6"/>
      <c r="BTF136" s="6"/>
      <c r="BTG136" s="19"/>
      <c r="BTH136" s="8"/>
      <c r="BTI136" s="6"/>
      <c r="BTJ136" s="6"/>
      <c r="BTK136" s="19"/>
      <c r="BTL136" s="8"/>
      <c r="BTM136" s="6"/>
      <c r="BTN136" s="6"/>
      <c r="BTO136" s="19"/>
      <c r="BTP136" s="8"/>
      <c r="BTQ136" s="6"/>
      <c r="BTR136" s="6"/>
      <c r="BTS136" s="19"/>
      <c r="BTT136" s="8"/>
      <c r="BTU136" s="6"/>
      <c r="BTV136" s="6"/>
      <c r="BTW136" s="19"/>
      <c r="BTX136" s="8"/>
      <c r="BTY136" s="6"/>
      <c r="BTZ136" s="6"/>
      <c r="BUA136" s="19"/>
      <c r="BUB136" s="8"/>
      <c r="BUC136" s="6"/>
      <c r="BUD136" s="6"/>
      <c r="BUE136" s="19"/>
      <c r="BUF136" s="8"/>
      <c r="BUG136" s="6"/>
      <c r="BUH136" s="6"/>
      <c r="BUI136" s="19"/>
      <c r="BUJ136" s="8"/>
      <c r="BUK136" s="6"/>
      <c r="BUL136" s="6"/>
      <c r="BUM136" s="19"/>
      <c r="BUN136" s="8"/>
      <c r="BUO136" s="6"/>
      <c r="BUP136" s="6"/>
      <c r="BUQ136" s="19"/>
      <c r="BUR136" s="8"/>
      <c r="BUS136" s="6"/>
      <c r="BUT136" s="6"/>
      <c r="BUU136" s="19"/>
      <c r="BUV136" s="8"/>
      <c r="BUW136" s="6"/>
      <c r="BUX136" s="6"/>
      <c r="BUY136" s="19"/>
      <c r="BUZ136" s="8"/>
      <c r="BVA136" s="6"/>
      <c r="BVB136" s="6"/>
      <c r="BVC136" s="19"/>
      <c r="BVD136" s="8"/>
      <c r="BVE136" s="6"/>
      <c r="BVF136" s="6"/>
      <c r="BVG136" s="19"/>
      <c r="BVH136" s="8"/>
      <c r="BVI136" s="6"/>
      <c r="BVJ136" s="6"/>
      <c r="BVK136" s="19"/>
      <c r="BVL136" s="8"/>
      <c r="BVM136" s="6"/>
      <c r="BVN136" s="6"/>
      <c r="BVO136" s="19"/>
      <c r="BVP136" s="8"/>
      <c r="BVQ136" s="6"/>
      <c r="BVR136" s="6"/>
      <c r="BVS136" s="19"/>
      <c r="BVT136" s="8"/>
      <c r="BVU136" s="6"/>
      <c r="BVV136" s="6"/>
      <c r="BVW136" s="19"/>
      <c r="BVX136" s="8"/>
      <c r="BVY136" s="6"/>
      <c r="BVZ136" s="6"/>
      <c r="BWA136" s="19"/>
      <c r="BWB136" s="8"/>
      <c r="BWC136" s="6"/>
      <c r="BWD136" s="6"/>
      <c r="BWE136" s="19"/>
      <c r="BWF136" s="8"/>
      <c r="BWG136" s="6"/>
      <c r="BWH136" s="6"/>
      <c r="BWI136" s="19"/>
      <c r="BWJ136" s="8"/>
      <c r="BWK136" s="6"/>
      <c r="BWL136" s="6"/>
      <c r="BWM136" s="19"/>
      <c r="BWN136" s="8"/>
      <c r="BWO136" s="6"/>
      <c r="BWP136" s="6"/>
      <c r="BWQ136" s="19"/>
      <c r="BWR136" s="8"/>
      <c r="BWS136" s="6"/>
      <c r="BWT136" s="6"/>
      <c r="BWU136" s="19"/>
      <c r="BWV136" s="8"/>
      <c r="BWW136" s="6"/>
      <c r="BWX136" s="6"/>
      <c r="BWY136" s="19"/>
      <c r="BWZ136" s="8"/>
      <c r="BXA136" s="6"/>
      <c r="BXB136" s="6"/>
      <c r="BXC136" s="19"/>
      <c r="BXD136" s="8"/>
      <c r="BXE136" s="6"/>
      <c r="BXF136" s="6"/>
      <c r="BXG136" s="19"/>
      <c r="BXH136" s="8"/>
      <c r="BXI136" s="6"/>
      <c r="BXJ136" s="6"/>
      <c r="BXK136" s="19"/>
      <c r="BXL136" s="8"/>
      <c r="BXM136" s="6"/>
      <c r="BXN136" s="6"/>
      <c r="BXO136" s="19"/>
      <c r="BXP136" s="8"/>
      <c r="BXQ136" s="6"/>
      <c r="BXR136" s="6"/>
      <c r="BXS136" s="19"/>
      <c r="BXT136" s="8"/>
      <c r="BXU136" s="6"/>
      <c r="BXV136" s="6"/>
      <c r="BXW136" s="19"/>
      <c r="BXX136" s="8"/>
      <c r="BXY136" s="6"/>
      <c r="BXZ136" s="6"/>
      <c r="BYA136" s="19"/>
      <c r="BYB136" s="8"/>
      <c r="BYC136" s="6"/>
      <c r="BYD136" s="6"/>
      <c r="BYE136" s="19"/>
      <c r="BYF136" s="8"/>
      <c r="BYG136" s="6"/>
      <c r="BYH136" s="6"/>
      <c r="BYI136" s="19"/>
      <c r="BYJ136" s="8"/>
      <c r="BYK136" s="6"/>
      <c r="BYL136" s="6"/>
      <c r="BYM136" s="19"/>
      <c r="BYN136" s="8"/>
      <c r="BYO136" s="6"/>
      <c r="BYP136" s="6"/>
      <c r="BYQ136" s="19"/>
      <c r="BYR136" s="8"/>
      <c r="BYS136" s="6"/>
      <c r="BYT136" s="6"/>
      <c r="BYU136" s="19"/>
      <c r="BYV136" s="8"/>
      <c r="BYW136" s="6"/>
      <c r="BYX136" s="6"/>
      <c r="BYY136" s="19"/>
      <c r="BYZ136" s="8"/>
      <c r="BZA136" s="6"/>
      <c r="BZB136" s="6"/>
      <c r="BZC136" s="19"/>
      <c r="BZD136" s="8"/>
      <c r="BZE136" s="6"/>
      <c r="BZF136" s="6"/>
      <c r="BZG136" s="19"/>
      <c r="BZH136" s="8"/>
      <c r="BZI136" s="6"/>
      <c r="BZJ136" s="6"/>
      <c r="BZK136" s="19"/>
      <c r="BZL136" s="8"/>
      <c r="BZM136" s="6"/>
      <c r="BZN136" s="6"/>
      <c r="BZO136" s="19"/>
      <c r="BZP136" s="8"/>
      <c r="BZQ136" s="6"/>
      <c r="BZR136" s="6"/>
      <c r="BZS136" s="19"/>
      <c r="BZT136" s="8"/>
      <c r="BZU136" s="6"/>
      <c r="BZV136" s="6"/>
      <c r="BZW136" s="19"/>
      <c r="BZX136" s="8"/>
      <c r="BZY136" s="6"/>
      <c r="BZZ136" s="6"/>
      <c r="CAA136" s="19"/>
      <c r="CAB136" s="8"/>
      <c r="CAC136" s="6"/>
      <c r="CAD136" s="6"/>
      <c r="CAE136" s="19"/>
      <c r="CAF136" s="8"/>
      <c r="CAG136" s="6"/>
      <c r="CAH136" s="6"/>
      <c r="CAI136" s="19"/>
      <c r="CAJ136" s="8"/>
      <c r="CAK136" s="6"/>
      <c r="CAL136" s="6"/>
      <c r="CAM136" s="19"/>
      <c r="CAN136" s="8"/>
      <c r="CAO136" s="6"/>
      <c r="CAP136" s="6"/>
      <c r="CAQ136" s="19"/>
      <c r="CAR136" s="8"/>
      <c r="CAS136" s="6"/>
      <c r="CAT136" s="6"/>
      <c r="CAU136" s="19"/>
      <c r="CAV136" s="8"/>
      <c r="CAW136" s="6"/>
      <c r="CAX136" s="6"/>
      <c r="CAY136" s="19"/>
      <c r="CAZ136" s="8"/>
      <c r="CBA136" s="6"/>
      <c r="CBB136" s="6"/>
      <c r="CBC136" s="19"/>
      <c r="CBD136" s="8"/>
      <c r="CBE136" s="6"/>
      <c r="CBF136" s="6"/>
      <c r="CBG136" s="19"/>
      <c r="CBH136" s="8"/>
      <c r="CBI136" s="6"/>
      <c r="CBJ136" s="6"/>
      <c r="CBK136" s="19"/>
      <c r="CBL136" s="8"/>
      <c r="CBM136" s="6"/>
      <c r="CBN136" s="6"/>
      <c r="CBO136" s="19"/>
      <c r="CBP136" s="8"/>
      <c r="CBQ136" s="6"/>
      <c r="CBR136" s="6"/>
      <c r="CBS136" s="19"/>
      <c r="CBT136" s="8"/>
      <c r="CBU136" s="6"/>
      <c r="CBV136" s="6"/>
      <c r="CBW136" s="19"/>
      <c r="CBX136" s="8"/>
      <c r="CBY136" s="6"/>
      <c r="CBZ136" s="6"/>
      <c r="CCA136" s="19"/>
      <c r="CCB136" s="8"/>
      <c r="CCC136" s="6"/>
      <c r="CCD136" s="6"/>
      <c r="CCE136" s="19"/>
      <c r="CCF136" s="8"/>
      <c r="CCG136" s="6"/>
      <c r="CCH136" s="6"/>
      <c r="CCI136" s="19"/>
      <c r="CCJ136" s="8"/>
      <c r="CCK136" s="6"/>
      <c r="CCL136" s="6"/>
      <c r="CCM136" s="19"/>
      <c r="CCN136" s="8"/>
      <c r="CCO136" s="6"/>
      <c r="CCP136" s="6"/>
      <c r="CCQ136" s="19"/>
      <c r="CCR136" s="8"/>
      <c r="CCS136" s="6"/>
      <c r="CCT136" s="6"/>
      <c r="CCU136" s="19"/>
      <c r="CCV136" s="8"/>
      <c r="CCW136" s="6"/>
      <c r="CCX136" s="6"/>
      <c r="CCY136" s="19"/>
      <c r="CCZ136" s="8"/>
      <c r="CDA136" s="6"/>
      <c r="CDB136" s="6"/>
      <c r="CDC136" s="19"/>
      <c r="CDD136" s="8"/>
      <c r="CDE136" s="6"/>
      <c r="CDF136" s="6"/>
      <c r="CDG136" s="19"/>
      <c r="CDH136" s="8"/>
      <c r="CDI136" s="6"/>
      <c r="CDJ136" s="6"/>
      <c r="CDK136" s="19"/>
      <c r="CDL136" s="8"/>
      <c r="CDM136" s="6"/>
      <c r="CDN136" s="6"/>
      <c r="CDO136" s="19"/>
      <c r="CDP136" s="8"/>
      <c r="CDQ136" s="6"/>
      <c r="CDR136" s="6"/>
      <c r="CDS136" s="19"/>
      <c r="CDT136" s="8"/>
      <c r="CDU136" s="6"/>
      <c r="CDV136" s="6"/>
      <c r="CDW136" s="19"/>
      <c r="CDX136" s="8"/>
      <c r="CDY136" s="6"/>
      <c r="CDZ136" s="6"/>
      <c r="CEA136" s="19"/>
      <c r="CEB136" s="8"/>
      <c r="CEC136" s="6"/>
      <c r="CED136" s="6"/>
      <c r="CEE136" s="19"/>
      <c r="CEF136" s="8"/>
      <c r="CEG136" s="6"/>
      <c r="CEH136" s="6"/>
      <c r="CEI136" s="19"/>
      <c r="CEJ136" s="8"/>
      <c r="CEK136" s="6"/>
      <c r="CEL136" s="6"/>
      <c r="CEM136" s="19"/>
      <c r="CEN136" s="8"/>
      <c r="CEO136" s="6"/>
      <c r="CEP136" s="6"/>
      <c r="CEQ136" s="19"/>
      <c r="CER136" s="8"/>
      <c r="CES136" s="6"/>
      <c r="CET136" s="6"/>
      <c r="CEU136" s="19"/>
      <c r="CEV136" s="8"/>
      <c r="CEW136" s="6"/>
      <c r="CEX136" s="6"/>
      <c r="CEY136" s="19"/>
      <c r="CEZ136" s="8"/>
      <c r="CFA136" s="6"/>
      <c r="CFB136" s="6"/>
      <c r="CFC136" s="19"/>
      <c r="CFD136" s="8"/>
      <c r="CFE136" s="6"/>
      <c r="CFF136" s="6"/>
      <c r="CFG136" s="19"/>
      <c r="CFH136" s="8"/>
      <c r="CFI136" s="6"/>
      <c r="CFJ136" s="6"/>
      <c r="CFK136" s="19"/>
      <c r="CFL136" s="8"/>
      <c r="CFM136" s="6"/>
      <c r="CFN136" s="6"/>
      <c r="CFO136" s="19"/>
      <c r="CFP136" s="8"/>
      <c r="CFQ136" s="6"/>
      <c r="CFR136" s="6"/>
      <c r="CFS136" s="19"/>
      <c r="CFT136" s="8"/>
      <c r="CFU136" s="6"/>
      <c r="CFV136" s="6"/>
      <c r="CFW136" s="19"/>
      <c r="CFX136" s="8"/>
      <c r="CFY136" s="6"/>
      <c r="CFZ136" s="6"/>
      <c r="CGA136" s="19"/>
      <c r="CGB136" s="8"/>
      <c r="CGC136" s="6"/>
      <c r="CGD136" s="6"/>
      <c r="CGE136" s="19"/>
      <c r="CGF136" s="8"/>
      <c r="CGG136" s="6"/>
      <c r="CGH136" s="6"/>
      <c r="CGI136" s="19"/>
      <c r="CGJ136" s="8"/>
      <c r="CGK136" s="6"/>
      <c r="CGL136" s="6"/>
      <c r="CGM136" s="19"/>
      <c r="CGN136" s="8"/>
      <c r="CGO136" s="6"/>
      <c r="CGP136" s="6"/>
      <c r="CGQ136" s="19"/>
      <c r="CGR136" s="8"/>
      <c r="CGS136" s="6"/>
      <c r="CGT136" s="6"/>
      <c r="CGU136" s="19"/>
      <c r="CGV136" s="8"/>
      <c r="CGW136" s="6"/>
      <c r="CGX136" s="6"/>
      <c r="CGY136" s="19"/>
      <c r="CGZ136" s="8"/>
      <c r="CHA136" s="6"/>
      <c r="CHB136" s="6"/>
      <c r="CHC136" s="19"/>
      <c r="CHD136" s="8"/>
      <c r="CHE136" s="6"/>
      <c r="CHF136" s="6"/>
      <c r="CHG136" s="19"/>
      <c r="CHH136" s="8"/>
      <c r="CHI136" s="6"/>
      <c r="CHJ136" s="6"/>
      <c r="CHK136" s="19"/>
      <c r="CHL136" s="8"/>
      <c r="CHM136" s="6"/>
      <c r="CHN136" s="6"/>
      <c r="CHO136" s="19"/>
      <c r="CHP136" s="8"/>
      <c r="CHQ136" s="6"/>
      <c r="CHR136" s="6"/>
      <c r="CHS136" s="19"/>
      <c r="CHT136" s="8"/>
      <c r="CHU136" s="6"/>
      <c r="CHV136" s="6"/>
      <c r="CHW136" s="19"/>
      <c r="CHX136" s="8"/>
      <c r="CHY136" s="6"/>
      <c r="CHZ136" s="6"/>
      <c r="CIA136" s="19"/>
      <c r="CIB136" s="8"/>
      <c r="CIC136" s="6"/>
      <c r="CID136" s="6"/>
      <c r="CIE136" s="19"/>
      <c r="CIF136" s="8"/>
      <c r="CIG136" s="6"/>
      <c r="CIH136" s="6"/>
      <c r="CII136" s="19"/>
      <c r="CIJ136" s="8"/>
      <c r="CIK136" s="6"/>
      <c r="CIL136" s="6"/>
      <c r="CIM136" s="19"/>
      <c r="CIN136" s="8"/>
      <c r="CIO136" s="6"/>
      <c r="CIP136" s="6"/>
      <c r="CIQ136" s="19"/>
      <c r="CIR136" s="8"/>
      <c r="CIS136" s="6"/>
      <c r="CIT136" s="6"/>
      <c r="CIU136" s="19"/>
      <c r="CIV136" s="8"/>
      <c r="CIW136" s="6"/>
      <c r="CIX136" s="6"/>
      <c r="CIY136" s="19"/>
      <c r="CIZ136" s="8"/>
      <c r="CJA136" s="6"/>
      <c r="CJB136" s="6"/>
      <c r="CJC136" s="19"/>
      <c r="CJD136" s="8"/>
      <c r="CJE136" s="6"/>
      <c r="CJF136" s="6"/>
      <c r="CJG136" s="19"/>
      <c r="CJH136" s="8"/>
      <c r="CJI136" s="6"/>
      <c r="CJJ136" s="6"/>
      <c r="CJK136" s="19"/>
      <c r="CJL136" s="8"/>
      <c r="CJM136" s="6"/>
      <c r="CJN136" s="6"/>
      <c r="CJO136" s="19"/>
      <c r="CJP136" s="8"/>
      <c r="CJQ136" s="6"/>
      <c r="CJR136" s="6"/>
      <c r="CJS136" s="19"/>
      <c r="CJT136" s="8"/>
      <c r="CJU136" s="6"/>
      <c r="CJV136" s="6"/>
      <c r="CJW136" s="19"/>
      <c r="CJX136" s="8"/>
      <c r="CJY136" s="6"/>
      <c r="CJZ136" s="6"/>
      <c r="CKA136" s="19"/>
      <c r="CKB136" s="8"/>
      <c r="CKC136" s="6"/>
      <c r="CKD136" s="6"/>
      <c r="CKE136" s="19"/>
      <c r="CKF136" s="8"/>
      <c r="CKG136" s="6"/>
      <c r="CKH136" s="6"/>
      <c r="CKI136" s="19"/>
      <c r="CKJ136" s="8"/>
      <c r="CKK136" s="6"/>
      <c r="CKL136" s="6"/>
      <c r="CKM136" s="19"/>
      <c r="CKN136" s="8"/>
      <c r="CKO136" s="6"/>
      <c r="CKP136" s="6"/>
      <c r="CKQ136" s="19"/>
      <c r="CKR136" s="8"/>
      <c r="CKS136" s="6"/>
      <c r="CKT136" s="6"/>
      <c r="CKU136" s="19"/>
      <c r="CKV136" s="8"/>
      <c r="CKW136" s="6"/>
      <c r="CKX136" s="6"/>
      <c r="CKY136" s="19"/>
      <c r="CKZ136" s="8"/>
      <c r="CLA136" s="6"/>
      <c r="CLB136" s="6"/>
      <c r="CLC136" s="19"/>
      <c r="CLD136" s="8"/>
      <c r="CLE136" s="6"/>
      <c r="CLF136" s="6"/>
      <c r="CLG136" s="19"/>
      <c r="CLH136" s="8"/>
      <c r="CLI136" s="6"/>
      <c r="CLJ136" s="6"/>
      <c r="CLK136" s="19"/>
      <c r="CLL136" s="8"/>
      <c r="CLM136" s="6"/>
      <c r="CLN136" s="6"/>
      <c r="CLO136" s="19"/>
      <c r="CLP136" s="8"/>
      <c r="CLQ136" s="6"/>
      <c r="CLR136" s="6"/>
      <c r="CLS136" s="19"/>
      <c r="CLT136" s="8"/>
      <c r="CLU136" s="6"/>
      <c r="CLV136" s="6"/>
      <c r="CLW136" s="19"/>
      <c r="CLX136" s="8"/>
      <c r="CLY136" s="6"/>
      <c r="CLZ136" s="6"/>
      <c r="CMA136" s="19"/>
      <c r="CMB136" s="8"/>
      <c r="CMC136" s="6"/>
      <c r="CMD136" s="6"/>
      <c r="CME136" s="19"/>
      <c r="CMF136" s="8"/>
      <c r="CMG136" s="6"/>
      <c r="CMH136" s="6"/>
      <c r="CMI136" s="19"/>
      <c r="CMJ136" s="8"/>
      <c r="CMK136" s="6"/>
      <c r="CML136" s="6"/>
      <c r="CMM136" s="19"/>
      <c r="CMN136" s="8"/>
      <c r="CMO136" s="6"/>
      <c r="CMP136" s="6"/>
      <c r="CMQ136" s="19"/>
      <c r="CMR136" s="8"/>
      <c r="CMS136" s="6"/>
      <c r="CMT136" s="6"/>
      <c r="CMU136" s="19"/>
      <c r="CMV136" s="8"/>
      <c r="CMW136" s="6"/>
      <c r="CMX136" s="6"/>
      <c r="CMY136" s="19"/>
      <c r="CMZ136" s="8"/>
      <c r="CNA136" s="6"/>
      <c r="CNB136" s="6"/>
      <c r="CNC136" s="19"/>
      <c r="CND136" s="8"/>
      <c r="CNE136" s="6"/>
      <c r="CNF136" s="6"/>
      <c r="CNG136" s="19"/>
      <c r="CNH136" s="8"/>
      <c r="CNI136" s="6"/>
      <c r="CNJ136" s="6"/>
      <c r="CNK136" s="19"/>
      <c r="CNL136" s="8"/>
      <c r="CNM136" s="6"/>
      <c r="CNN136" s="6"/>
      <c r="CNO136" s="19"/>
      <c r="CNP136" s="8"/>
      <c r="CNQ136" s="6"/>
      <c r="CNR136" s="6"/>
      <c r="CNS136" s="19"/>
      <c r="CNT136" s="8"/>
      <c r="CNU136" s="6"/>
      <c r="CNV136" s="6"/>
      <c r="CNW136" s="19"/>
      <c r="CNX136" s="8"/>
      <c r="CNY136" s="6"/>
      <c r="CNZ136" s="6"/>
      <c r="COA136" s="19"/>
      <c r="COB136" s="8"/>
      <c r="COC136" s="6"/>
      <c r="COD136" s="6"/>
      <c r="COE136" s="19"/>
      <c r="COF136" s="8"/>
      <c r="COG136" s="6"/>
      <c r="COH136" s="6"/>
      <c r="COI136" s="19"/>
      <c r="COJ136" s="8"/>
      <c r="COK136" s="6"/>
      <c r="COL136" s="6"/>
      <c r="COM136" s="19"/>
      <c r="CON136" s="8"/>
      <c r="COO136" s="6"/>
      <c r="COP136" s="6"/>
      <c r="COQ136" s="19"/>
      <c r="COR136" s="8"/>
      <c r="COS136" s="6"/>
      <c r="COT136" s="6"/>
      <c r="COU136" s="19"/>
      <c r="COV136" s="8"/>
      <c r="COW136" s="6"/>
      <c r="COX136" s="6"/>
      <c r="COY136" s="19"/>
      <c r="COZ136" s="8"/>
      <c r="CPA136" s="6"/>
      <c r="CPB136" s="6"/>
      <c r="CPC136" s="19"/>
      <c r="CPD136" s="8"/>
      <c r="CPE136" s="6"/>
      <c r="CPF136" s="6"/>
      <c r="CPG136" s="19"/>
      <c r="CPH136" s="8"/>
      <c r="CPI136" s="6"/>
      <c r="CPJ136" s="6"/>
      <c r="CPK136" s="19"/>
      <c r="CPL136" s="8"/>
      <c r="CPM136" s="6"/>
      <c r="CPN136" s="6"/>
      <c r="CPO136" s="19"/>
      <c r="CPP136" s="8"/>
      <c r="CPQ136" s="6"/>
      <c r="CPR136" s="6"/>
      <c r="CPS136" s="19"/>
      <c r="CPT136" s="8"/>
      <c r="CPU136" s="6"/>
      <c r="CPV136" s="6"/>
      <c r="CPW136" s="19"/>
      <c r="CPX136" s="8"/>
      <c r="CPY136" s="6"/>
      <c r="CPZ136" s="6"/>
      <c r="CQA136" s="19"/>
      <c r="CQB136" s="8"/>
      <c r="CQC136" s="6"/>
      <c r="CQD136" s="6"/>
      <c r="CQE136" s="19"/>
      <c r="CQF136" s="8"/>
      <c r="CQG136" s="6"/>
      <c r="CQH136" s="6"/>
      <c r="CQI136" s="19"/>
      <c r="CQJ136" s="8"/>
      <c r="CQK136" s="6"/>
      <c r="CQL136" s="6"/>
      <c r="CQM136" s="19"/>
      <c r="CQN136" s="8"/>
      <c r="CQO136" s="6"/>
      <c r="CQP136" s="6"/>
      <c r="CQQ136" s="19"/>
      <c r="CQR136" s="8"/>
      <c r="CQS136" s="6"/>
      <c r="CQT136" s="6"/>
      <c r="CQU136" s="19"/>
      <c r="CQV136" s="8"/>
      <c r="CQW136" s="6"/>
      <c r="CQX136" s="6"/>
      <c r="CQY136" s="19"/>
      <c r="CQZ136" s="8"/>
      <c r="CRA136" s="6"/>
      <c r="CRB136" s="6"/>
      <c r="CRC136" s="19"/>
      <c r="CRD136" s="8"/>
      <c r="CRE136" s="6"/>
      <c r="CRF136" s="6"/>
      <c r="CRG136" s="19"/>
      <c r="CRH136" s="8"/>
      <c r="CRI136" s="6"/>
      <c r="CRJ136" s="6"/>
      <c r="CRK136" s="19"/>
      <c r="CRL136" s="8"/>
      <c r="CRM136" s="6"/>
      <c r="CRN136" s="6"/>
      <c r="CRO136" s="19"/>
      <c r="CRP136" s="8"/>
      <c r="CRQ136" s="6"/>
      <c r="CRR136" s="6"/>
      <c r="CRS136" s="19"/>
      <c r="CRT136" s="8"/>
      <c r="CRU136" s="6"/>
      <c r="CRV136" s="6"/>
      <c r="CRW136" s="19"/>
      <c r="CRX136" s="8"/>
      <c r="CRY136" s="6"/>
      <c r="CRZ136" s="6"/>
      <c r="CSA136" s="19"/>
      <c r="CSB136" s="8"/>
      <c r="CSC136" s="6"/>
      <c r="CSD136" s="6"/>
      <c r="CSE136" s="19"/>
      <c r="CSF136" s="8"/>
      <c r="CSG136" s="6"/>
      <c r="CSH136" s="6"/>
      <c r="CSI136" s="19"/>
      <c r="CSJ136" s="8"/>
      <c r="CSK136" s="6"/>
      <c r="CSL136" s="6"/>
      <c r="CSM136" s="19"/>
      <c r="CSN136" s="8"/>
      <c r="CSO136" s="6"/>
      <c r="CSP136" s="6"/>
      <c r="CSQ136" s="19"/>
      <c r="CSR136" s="8"/>
      <c r="CSS136" s="6"/>
      <c r="CST136" s="6"/>
      <c r="CSU136" s="19"/>
      <c r="CSV136" s="8"/>
      <c r="CSW136" s="6"/>
      <c r="CSX136" s="6"/>
      <c r="CSY136" s="19"/>
      <c r="CSZ136" s="8"/>
      <c r="CTA136" s="6"/>
      <c r="CTB136" s="6"/>
      <c r="CTC136" s="19"/>
      <c r="CTD136" s="8"/>
      <c r="CTE136" s="6"/>
      <c r="CTF136" s="6"/>
      <c r="CTG136" s="19"/>
      <c r="CTH136" s="8"/>
      <c r="CTI136" s="6"/>
      <c r="CTJ136" s="6"/>
      <c r="CTK136" s="19"/>
      <c r="CTL136" s="8"/>
      <c r="CTM136" s="6"/>
      <c r="CTN136" s="6"/>
      <c r="CTO136" s="19"/>
      <c r="CTP136" s="8"/>
      <c r="CTQ136" s="6"/>
      <c r="CTR136" s="6"/>
      <c r="CTS136" s="19"/>
      <c r="CTT136" s="8"/>
      <c r="CTU136" s="6"/>
      <c r="CTV136" s="6"/>
      <c r="CTW136" s="19"/>
      <c r="CTX136" s="8"/>
      <c r="CTY136" s="6"/>
      <c r="CTZ136" s="6"/>
      <c r="CUA136" s="19"/>
      <c r="CUB136" s="8"/>
      <c r="CUC136" s="6"/>
      <c r="CUD136" s="6"/>
      <c r="CUE136" s="19"/>
      <c r="CUF136" s="8"/>
      <c r="CUG136" s="6"/>
      <c r="CUH136" s="6"/>
      <c r="CUI136" s="19"/>
      <c r="CUJ136" s="8"/>
      <c r="CUK136" s="6"/>
      <c r="CUL136" s="6"/>
      <c r="CUM136" s="19"/>
      <c r="CUN136" s="8"/>
      <c r="CUO136" s="6"/>
      <c r="CUP136" s="6"/>
      <c r="CUQ136" s="19"/>
      <c r="CUR136" s="8"/>
      <c r="CUS136" s="6"/>
      <c r="CUT136" s="6"/>
      <c r="CUU136" s="19"/>
      <c r="CUV136" s="8"/>
      <c r="CUW136" s="6"/>
      <c r="CUX136" s="6"/>
      <c r="CUY136" s="19"/>
      <c r="CUZ136" s="8"/>
      <c r="CVA136" s="6"/>
      <c r="CVB136" s="6"/>
      <c r="CVC136" s="19"/>
      <c r="CVD136" s="8"/>
      <c r="CVE136" s="6"/>
      <c r="CVF136" s="6"/>
      <c r="CVG136" s="19"/>
      <c r="CVH136" s="8"/>
      <c r="CVI136" s="6"/>
      <c r="CVJ136" s="6"/>
      <c r="CVK136" s="19"/>
      <c r="CVL136" s="8"/>
      <c r="CVM136" s="6"/>
      <c r="CVN136" s="6"/>
      <c r="CVO136" s="19"/>
      <c r="CVP136" s="8"/>
      <c r="CVQ136" s="6"/>
      <c r="CVR136" s="6"/>
      <c r="CVS136" s="19"/>
      <c r="CVT136" s="8"/>
      <c r="CVU136" s="6"/>
      <c r="CVV136" s="6"/>
      <c r="CVW136" s="19"/>
      <c r="CVX136" s="8"/>
      <c r="CVY136" s="6"/>
      <c r="CVZ136" s="6"/>
      <c r="CWA136" s="19"/>
      <c r="CWB136" s="8"/>
      <c r="CWC136" s="6"/>
      <c r="CWD136" s="6"/>
      <c r="CWE136" s="19"/>
      <c r="CWF136" s="8"/>
      <c r="CWG136" s="6"/>
      <c r="CWH136" s="6"/>
      <c r="CWI136" s="19"/>
      <c r="CWJ136" s="8"/>
      <c r="CWK136" s="6"/>
      <c r="CWL136" s="6"/>
      <c r="CWM136" s="19"/>
      <c r="CWN136" s="8"/>
      <c r="CWO136" s="6"/>
      <c r="CWP136" s="6"/>
      <c r="CWQ136" s="19"/>
      <c r="CWR136" s="8"/>
      <c r="CWS136" s="6"/>
      <c r="CWT136" s="6"/>
      <c r="CWU136" s="19"/>
      <c r="CWV136" s="8"/>
      <c r="CWW136" s="6"/>
      <c r="CWX136" s="6"/>
      <c r="CWY136" s="19"/>
      <c r="CWZ136" s="8"/>
      <c r="CXA136" s="6"/>
      <c r="CXB136" s="6"/>
      <c r="CXC136" s="19"/>
      <c r="CXD136" s="8"/>
      <c r="CXE136" s="6"/>
      <c r="CXF136" s="6"/>
      <c r="CXG136" s="19"/>
      <c r="CXH136" s="8"/>
      <c r="CXI136" s="6"/>
      <c r="CXJ136" s="6"/>
      <c r="CXK136" s="19"/>
      <c r="CXL136" s="8"/>
      <c r="CXM136" s="6"/>
      <c r="CXN136" s="6"/>
      <c r="CXO136" s="19"/>
      <c r="CXP136" s="8"/>
      <c r="CXQ136" s="6"/>
      <c r="CXR136" s="6"/>
      <c r="CXS136" s="19"/>
      <c r="CXT136" s="8"/>
      <c r="CXU136" s="6"/>
      <c r="CXV136" s="6"/>
      <c r="CXW136" s="19"/>
      <c r="CXX136" s="8"/>
      <c r="CXY136" s="6"/>
      <c r="CXZ136" s="6"/>
      <c r="CYA136" s="19"/>
      <c r="CYB136" s="8"/>
      <c r="CYC136" s="6"/>
      <c r="CYD136" s="6"/>
      <c r="CYE136" s="19"/>
      <c r="CYF136" s="8"/>
      <c r="CYG136" s="6"/>
      <c r="CYH136" s="6"/>
      <c r="CYI136" s="19"/>
      <c r="CYJ136" s="8"/>
      <c r="CYK136" s="6"/>
      <c r="CYL136" s="6"/>
      <c r="CYM136" s="19"/>
      <c r="CYN136" s="8"/>
      <c r="CYO136" s="6"/>
      <c r="CYP136" s="6"/>
      <c r="CYQ136" s="19"/>
      <c r="CYR136" s="8"/>
      <c r="CYS136" s="6"/>
      <c r="CYT136" s="6"/>
      <c r="CYU136" s="19"/>
      <c r="CYV136" s="8"/>
      <c r="CYW136" s="6"/>
      <c r="CYX136" s="6"/>
      <c r="CYY136" s="19"/>
      <c r="CYZ136" s="8"/>
      <c r="CZA136" s="6"/>
      <c r="CZB136" s="6"/>
      <c r="CZC136" s="19"/>
      <c r="CZD136" s="8"/>
      <c r="CZE136" s="6"/>
      <c r="CZF136" s="6"/>
      <c r="CZG136" s="19"/>
      <c r="CZH136" s="8"/>
      <c r="CZI136" s="6"/>
      <c r="CZJ136" s="6"/>
      <c r="CZK136" s="19"/>
      <c r="CZL136" s="8"/>
      <c r="CZM136" s="6"/>
      <c r="CZN136" s="6"/>
      <c r="CZO136" s="19"/>
      <c r="CZP136" s="8"/>
      <c r="CZQ136" s="6"/>
      <c r="CZR136" s="6"/>
      <c r="CZS136" s="19"/>
      <c r="CZT136" s="8"/>
      <c r="CZU136" s="6"/>
      <c r="CZV136" s="6"/>
      <c r="CZW136" s="19"/>
      <c r="CZX136" s="8"/>
      <c r="CZY136" s="6"/>
      <c r="CZZ136" s="6"/>
      <c r="DAA136" s="19"/>
      <c r="DAB136" s="8"/>
      <c r="DAC136" s="6"/>
      <c r="DAD136" s="6"/>
      <c r="DAE136" s="19"/>
      <c r="DAF136" s="8"/>
      <c r="DAG136" s="6"/>
      <c r="DAH136" s="6"/>
      <c r="DAI136" s="19"/>
      <c r="DAJ136" s="8"/>
      <c r="DAK136" s="6"/>
      <c r="DAL136" s="6"/>
      <c r="DAM136" s="19"/>
      <c r="DAN136" s="8"/>
      <c r="DAO136" s="6"/>
      <c r="DAP136" s="6"/>
      <c r="DAQ136" s="19"/>
      <c r="DAR136" s="8"/>
      <c r="DAS136" s="6"/>
      <c r="DAT136" s="6"/>
      <c r="DAU136" s="19"/>
      <c r="DAV136" s="8"/>
      <c r="DAW136" s="6"/>
      <c r="DAX136" s="6"/>
      <c r="DAY136" s="19"/>
      <c r="DAZ136" s="8"/>
      <c r="DBA136" s="6"/>
      <c r="DBB136" s="6"/>
      <c r="DBC136" s="19"/>
      <c r="DBD136" s="8"/>
      <c r="DBE136" s="6"/>
      <c r="DBF136" s="6"/>
      <c r="DBG136" s="19"/>
      <c r="DBH136" s="8"/>
      <c r="DBI136" s="6"/>
      <c r="DBJ136" s="6"/>
      <c r="DBK136" s="19"/>
      <c r="DBL136" s="8"/>
      <c r="DBM136" s="6"/>
      <c r="DBN136" s="6"/>
      <c r="DBO136" s="19"/>
      <c r="DBP136" s="8"/>
      <c r="DBQ136" s="6"/>
      <c r="DBR136" s="6"/>
      <c r="DBS136" s="19"/>
      <c r="DBT136" s="8"/>
      <c r="DBU136" s="6"/>
      <c r="DBV136" s="6"/>
      <c r="DBW136" s="19"/>
      <c r="DBX136" s="8"/>
      <c r="DBY136" s="6"/>
      <c r="DBZ136" s="6"/>
      <c r="DCA136" s="19"/>
      <c r="DCB136" s="8"/>
      <c r="DCC136" s="6"/>
      <c r="DCD136" s="6"/>
      <c r="DCE136" s="19"/>
      <c r="DCF136" s="8"/>
      <c r="DCG136" s="6"/>
      <c r="DCH136" s="6"/>
      <c r="DCI136" s="19"/>
      <c r="DCJ136" s="8"/>
      <c r="DCK136" s="6"/>
      <c r="DCL136" s="6"/>
      <c r="DCM136" s="19"/>
      <c r="DCN136" s="8"/>
      <c r="DCO136" s="6"/>
      <c r="DCP136" s="6"/>
      <c r="DCQ136" s="19"/>
      <c r="DCR136" s="8"/>
      <c r="DCS136" s="6"/>
      <c r="DCT136" s="6"/>
      <c r="DCU136" s="19"/>
      <c r="DCV136" s="8"/>
      <c r="DCW136" s="6"/>
      <c r="DCX136" s="6"/>
      <c r="DCY136" s="19"/>
      <c r="DCZ136" s="8"/>
      <c r="DDA136" s="6"/>
      <c r="DDB136" s="6"/>
      <c r="DDC136" s="19"/>
      <c r="DDD136" s="8"/>
      <c r="DDE136" s="6"/>
      <c r="DDF136" s="6"/>
      <c r="DDG136" s="19"/>
      <c r="DDH136" s="8"/>
      <c r="DDI136" s="6"/>
      <c r="DDJ136" s="6"/>
      <c r="DDK136" s="19"/>
      <c r="DDL136" s="8"/>
      <c r="DDM136" s="6"/>
      <c r="DDN136" s="6"/>
      <c r="DDO136" s="19"/>
      <c r="DDP136" s="8"/>
      <c r="DDQ136" s="6"/>
      <c r="DDR136" s="6"/>
      <c r="DDS136" s="19"/>
      <c r="DDT136" s="8"/>
      <c r="DDU136" s="6"/>
      <c r="DDV136" s="6"/>
      <c r="DDW136" s="19"/>
      <c r="DDX136" s="8"/>
      <c r="DDY136" s="6"/>
      <c r="DDZ136" s="6"/>
      <c r="DEA136" s="19"/>
      <c r="DEB136" s="8"/>
      <c r="DEC136" s="6"/>
      <c r="DED136" s="6"/>
      <c r="DEE136" s="19"/>
      <c r="DEF136" s="8"/>
      <c r="DEG136" s="6"/>
      <c r="DEH136" s="6"/>
      <c r="DEI136" s="19"/>
      <c r="DEJ136" s="8"/>
      <c r="DEK136" s="6"/>
      <c r="DEL136" s="6"/>
      <c r="DEM136" s="19"/>
      <c r="DEN136" s="8"/>
      <c r="DEO136" s="6"/>
      <c r="DEP136" s="6"/>
      <c r="DEQ136" s="19"/>
      <c r="DER136" s="8"/>
      <c r="DES136" s="6"/>
      <c r="DET136" s="6"/>
      <c r="DEU136" s="19"/>
      <c r="DEV136" s="8"/>
      <c r="DEW136" s="6"/>
      <c r="DEX136" s="6"/>
      <c r="DEY136" s="19"/>
      <c r="DEZ136" s="8"/>
      <c r="DFA136" s="6"/>
      <c r="DFB136" s="6"/>
      <c r="DFC136" s="19"/>
      <c r="DFD136" s="8"/>
      <c r="DFE136" s="6"/>
      <c r="DFF136" s="6"/>
      <c r="DFG136" s="19"/>
      <c r="DFH136" s="8"/>
      <c r="DFI136" s="6"/>
      <c r="DFJ136" s="6"/>
      <c r="DFK136" s="19"/>
      <c r="DFL136" s="8"/>
      <c r="DFM136" s="6"/>
      <c r="DFN136" s="6"/>
      <c r="DFO136" s="19"/>
      <c r="DFP136" s="8"/>
      <c r="DFQ136" s="6"/>
      <c r="DFR136" s="6"/>
      <c r="DFS136" s="19"/>
      <c r="DFT136" s="8"/>
      <c r="DFU136" s="6"/>
      <c r="DFV136" s="6"/>
      <c r="DFW136" s="19"/>
      <c r="DFX136" s="8"/>
      <c r="DFY136" s="6"/>
      <c r="DFZ136" s="6"/>
      <c r="DGA136" s="19"/>
      <c r="DGB136" s="8"/>
      <c r="DGC136" s="6"/>
      <c r="DGD136" s="6"/>
      <c r="DGE136" s="19"/>
      <c r="DGF136" s="8"/>
      <c r="DGG136" s="6"/>
      <c r="DGH136" s="6"/>
      <c r="DGI136" s="19"/>
      <c r="DGJ136" s="8"/>
      <c r="DGK136" s="6"/>
      <c r="DGL136" s="6"/>
      <c r="DGM136" s="19"/>
      <c r="DGN136" s="8"/>
      <c r="DGO136" s="6"/>
      <c r="DGP136" s="6"/>
      <c r="DGQ136" s="19"/>
      <c r="DGR136" s="8"/>
      <c r="DGS136" s="6"/>
      <c r="DGT136" s="6"/>
      <c r="DGU136" s="19"/>
      <c r="DGV136" s="8"/>
      <c r="DGW136" s="6"/>
      <c r="DGX136" s="6"/>
      <c r="DGY136" s="19"/>
      <c r="DGZ136" s="8"/>
      <c r="DHA136" s="6"/>
      <c r="DHB136" s="6"/>
      <c r="DHC136" s="19"/>
      <c r="DHD136" s="8"/>
      <c r="DHE136" s="6"/>
      <c r="DHF136" s="6"/>
      <c r="DHG136" s="19"/>
      <c r="DHH136" s="8"/>
      <c r="DHI136" s="6"/>
      <c r="DHJ136" s="6"/>
      <c r="DHK136" s="19"/>
      <c r="DHL136" s="8"/>
      <c r="DHM136" s="6"/>
      <c r="DHN136" s="6"/>
      <c r="DHO136" s="19"/>
      <c r="DHP136" s="8"/>
      <c r="DHQ136" s="6"/>
      <c r="DHR136" s="6"/>
      <c r="DHS136" s="19"/>
      <c r="DHT136" s="8"/>
      <c r="DHU136" s="6"/>
      <c r="DHV136" s="6"/>
      <c r="DHW136" s="19"/>
      <c r="DHX136" s="8"/>
      <c r="DHY136" s="6"/>
      <c r="DHZ136" s="6"/>
      <c r="DIA136" s="19"/>
      <c r="DIB136" s="8"/>
      <c r="DIC136" s="6"/>
      <c r="DID136" s="6"/>
      <c r="DIE136" s="19"/>
      <c r="DIF136" s="8"/>
      <c r="DIG136" s="6"/>
      <c r="DIH136" s="6"/>
      <c r="DII136" s="19"/>
      <c r="DIJ136" s="8"/>
      <c r="DIK136" s="6"/>
      <c r="DIL136" s="6"/>
      <c r="DIM136" s="19"/>
      <c r="DIN136" s="8"/>
      <c r="DIO136" s="6"/>
      <c r="DIP136" s="6"/>
      <c r="DIQ136" s="19"/>
      <c r="DIR136" s="8"/>
      <c r="DIS136" s="6"/>
      <c r="DIT136" s="6"/>
      <c r="DIU136" s="19"/>
      <c r="DIV136" s="8"/>
      <c r="DIW136" s="6"/>
      <c r="DIX136" s="6"/>
      <c r="DIY136" s="19"/>
      <c r="DIZ136" s="8"/>
      <c r="DJA136" s="6"/>
      <c r="DJB136" s="6"/>
      <c r="DJC136" s="19"/>
      <c r="DJD136" s="8"/>
      <c r="DJE136" s="6"/>
      <c r="DJF136" s="6"/>
      <c r="DJG136" s="19"/>
      <c r="DJH136" s="8"/>
      <c r="DJI136" s="6"/>
      <c r="DJJ136" s="6"/>
      <c r="DJK136" s="19"/>
      <c r="DJL136" s="8"/>
      <c r="DJM136" s="6"/>
      <c r="DJN136" s="6"/>
      <c r="DJO136" s="19"/>
      <c r="DJP136" s="8"/>
      <c r="DJQ136" s="6"/>
      <c r="DJR136" s="6"/>
      <c r="DJS136" s="19"/>
      <c r="DJT136" s="8"/>
      <c r="DJU136" s="6"/>
      <c r="DJV136" s="6"/>
      <c r="DJW136" s="19"/>
      <c r="DJX136" s="8"/>
      <c r="DJY136" s="6"/>
      <c r="DJZ136" s="6"/>
      <c r="DKA136" s="19"/>
      <c r="DKB136" s="8"/>
      <c r="DKC136" s="6"/>
      <c r="DKD136" s="6"/>
      <c r="DKE136" s="19"/>
      <c r="DKF136" s="8"/>
      <c r="DKG136" s="6"/>
      <c r="DKH136" s="6"/>
      <c r="DKI136" s="19"/>
      <c r="DKJ136" s="8"/>
      <c r="DKK136" s="6"/>
      <c r="DKL136" s="6"/>
      <c r="DKM136" s="19"/>
      <c r="DKN136" s="8"/>
      <c r="DKO136" s="6"/>
      <c r="DKP136" s="6"/>
      <c r="DKQ136" s="19"/>
      <c r="DKR136" s="8"/>
      <c r="DKS136" s="6"/>
      <c r="DKT136" s="6"/>
      <c r="DKU136" s="19"/>
      <c r="DKV136" s="8"/>
      <c r="DKW136" s="6"/>
      <c r="DKX136" s="6"/>
      <c r="DKY136" s="19"/>
      <c r="DKZ136" s="8"/>
      <c r="DLA136" s="6"/>
      <c r="DLB136" s="6"/>
      <c r="DLC136" s="19"/>
      <c r="DLD136" s="8"/>
      <c r="DLE136" s="6"/>
      <c r="DLF136" s="6"/>
      <c r="DLG136" s="19"/>
      <c r="DLH136" s="8"/>
      <c r="DLI136" s="6"/>
      <c r="DLJ136" s="6"/>
      <c r="DLK136" s="19"/>
      <c r="DLL136" s="8"/>
      <c r="DLM136" s="6"/>
      <c r="DLN136" s="6"/>
      <c r="DLO136" s="19"/>
      <c r="DLP136" s="8"/>
      <c r="DLQ136" s="6"/>
      <c r="DLR136" s="6"/>
      <c r="DLS136" s="19"/>
      <c r="DLT136" s="8"/>
      <c r="DLU136" s="6"/>
      <c r="DLV136" s="6"/>
      <c r="DLW136" s="19"/>
      <c r="DLX136" s="8"/>
      <c r="DLY136" s="6"/>
      <c r="DLZ136" s="6"/>
      <c r="DMA136" s="19"/>
      <c r="DMB136" s="8"/>
      <c r="DMC136" s="6"/>
      <c r="DMD136" s="6"/>
      <c r="DME136" s="19"/>
      <c r="DMF136" s="8"/>
      <c r="DMG136" s="6"/>
      <c r="DMH136" s="6"/>
      <c r="DMI136" s="19"/>
      <c r="DMJ136" s="8"/>
      <c r="DMK136" s="6"/>
      <c r="DML136" s="6"/>
      <c r="DMM136" s="19"/>
      <c r="DMN136" s="8"/>
      <c r="DMO136" s="6"/>
      <c r="DMP136" s="6"/>
      <c r="DMQ136" s="19"/>
      <c r="DMR136" s="8"/>
      <c r="DMS136" s="6"/>
      <c r="DMT136" s="6"/>
      <c r="DMU136" s="19"/>
      <c r="DMV136" s="8"/>
      <c r="DMW136" s="6"/>
      <c r="DMX136" s="6"/>
      <c r="DMY136" s="19"/>
      <c r="DMZ136" s="8"/>
      <c r="DNA136" s="6"/>
      <c r="DNB136" s="6"/>
      <c r="DNC136" s="19"/>
      <c r="DND136" s="8"/>
      <c r="DNE136" s="6"/>
      <c r="DNF136" s="6"/>
      <c r="DNG136" s="19"/>
      <c r="DNH136" s="8"/>
      <c r="DNI136" s="6"/>
      <c r="DNJ136" s="6"/>
      <c r="DNK136" s="19"/>
      <c r="DNL136" s="8"/>
      <c r="DNM136" s="6"/>
      <c r="DNN136" s="6"/>
      <c r="DNO136" s="19"/>
      <c r="DNP136" s="8"/>
      <c r="DNQ136" s="6"/>
      <c r="DNR136" s="6"/>
      <c r="DNS136" s="19"/>
      <c r="DNT136" s="8"/>
      <c r="DNU136" s="6"/>
      <c r="DNV136" s="6"/>
      <c r="DNW136" s="19"/>
      <c r="DNX136" s="8"/>
      <c r="DNY136" s="6"/>
      <c r="DNZ136" s="6"/>
      <c r="DOA136" s="19"/>
      <c r="DOB136" s="8"/>
      <c r="DOC136" s="6"/>
      <c r="DOD136" s="6"/>
      <c r="DOE136" s="19"/>
      <c r="DOF136" s="8"/>
      <c r="DOG136" s="6"/>
      <c r="DOH136" s="6"/>
      <c r="DOI136" s="19"/>
      <c r="DOJ136" s="8"/>
      <c r="DOK136" s="6"/>
      <c r="DOL136" s="6"/>
      <c r="DOM136" s="19"/>
      <c r="DON136" s="8"/>
      <c r="DOO136" s="6"/>
      <c r="DOP136" s="6"/>
      <c r="DOQ136" s="19"/>
      <c r="DOR136" s="8"/>
      <c r="DOS136" s="6"/>
      <c r="DOT136" s="6"/>
      <c r="DOU136" s="19"/>
      <c r="DOV136" s="8"/>
      <c r="DOW136" s="6"/>
      <c r="DOX136" s="6"/>
      <c r="DOY136" s="19"/>
      <c r="DOZ136" s="8"/>
      <c r="DPA136" s="6"/>
      <c r="DPB136" s="6"/>
      <c r="DPC136" s="19"/>
      <c r="DPD136" s="8"/>
      <c r="DPE136" s="6"/>
      <c r="DPF136" s="6"/>
      <c r="DPG136" s="19"/>
      <c r="DPH136" s="8"/>
      <c r="DPI136" s="6"/>
      <c r="DPJ136" s="6"/>
      <c r="DPK136" s="19"/>
      <c r="DPL136" s="8"/>
      <c r="DPM136" s="6"/>
      <c r="DPN136" s="6"/>
      <c r="DPO136" s="19"/>
      <c r="DPP136" s="8"/>
      <c r="DPQ136" s="6"/>
      <c r="DPR136" s="6"/>
      <c r="DPS136" s="19"/>
      <c r="DPT136" s="8"/>
      <c r="DPU136" s="6"/>
      <c r="DPV136" s="6"/>
      <c r="DPW136" s="19"/>
      <c r="DPX136" s="8"/>
      <c r="DPY136" s="6"/>
      <c r="DPZ136" s="6"/>
      <c r="DQA136" s="19"/>
      <c r="DQB136" s="8"/>
      <c r="DQC136" s="6"/>
      <c r="DQD136" s="6"/>
      <c r="DQE136" s="19"/>
      <c r="DQF136" s="8"/>
      <c r="DQG136" s="6"/>
      <c r="DQH136" s="6"/>
      <c r="DQI136" s="19"/>
      <c r="DQJ136" s="8"/>
      <c r="DQK136" s="6"/>
      <c r="DQL136" s="6"/>
      <c r="DQM136" s="19"/>
      <c r="DQN136" s="8"/>
      <c r="DQO136" s="6"/>
      <c r="DQP136" s="6"/>
      <c r="DQQ136" s="19"/>
      <c r="DQR136" s="8"/>
      <c r="DQS136" s="6"/>
      <c r="DQT136" s="6"/>
      <c r="DQU136" s="19"/>
      <c r="DQV136" s="8"/>
      <c r="DQW136" s="6"/>
      <c r="DQX136" s="6"/>
      <c r="DQY136" s="19"/>
      <c r="DQZ136" s="8"/>
      <c r="DRA136" s="6"/>
      <c r="DRB136" s="6"/>
      <c r="DRC136" s="19"/>
      <c r="DRD136" s="8"/>
      <c r="DRE136" s="6"/>
      <c r="DRF136" s="6"/>
      <c r="DRG136" s="19"/>
      <c r="DRH136" s="8"/>
      <c r="DRI136" s="6"/>
      <c r="DRJ136" s="6"/>
      <c r="DRK136" s="19"/>
      <c r="DRL136" s="8"/>
      <c r="DRM136" s="6"/>
      <c r="DRN136" s="6"/>
      <c r="DRO136" s="19"/>
      <c r="DRP136" s="8"/>
      <c r="DRQ136" s="6"/>
      <c r="DRR136" s="6"/>
      <c r="DRS136" s="19"/>
      <c r="DRT136" s="8"/>
      <c r="DRU136" s="6"/>
      <c r="DRV136" s="6"/>
      <c r="DRW136" s="19"/>
      <c r="DRX136" s="8"/>
      <c r="DRY136" s="6"/>
      <c r="DRZ136" s="6"/>
      <c r="DSA136" s="19"/>
      <c r="DSB136" s="8"/>
      <c r="DSC136" s="6"/>
      <c r="DSD136" s="6"/>
      <c r="DSE136" s="19"/>
      <c r="DSF136" s="8"/>
      <c r="DSG136" s="6"/>
      <c r="DSH136" s="6"/>
      <c r="DSI136" s="19"/>
      <c r="DSJ136" s="8"/>
      <c r="DSK136" s="6"/>
      <c r="DSL136" s="6"/>
      <c r="DSM136" s="19"/>
      <c r="DSN136" s="8"/>
      <c r="DSO136" s="6"/>
      <c r="DSP136" s="6"/>
      <c r="DSQ136" s="19"/>
      <c r="DSR136" s="8"/>
      <c r="DSS136" s="6"/>
      <c r="DST136" s="6"/>
      <c r="DSU136" s="19"/>
      <c r="DSV136" s="8"/>
      <c r="DSW136" s="6"/>
      <c r="DSX136" s="6"/>
      <c r="DSY136" s="19"/>
      <c r="DSZ136" s="8"/>
      <c r="DTA136" s="6"/>
      <c r="DTB136" s="6"/>
      <c r="DTC136" s="19"/>
      <c r="DTD136" s="8"/>
      <c r="DTE136" s="6"/>
      <c r="DTF136" s="6"/>
      <c r="DTG136" s="19"/>
      <c r="DTH136" s="8"/>
      <c r="DTI136" s="6"/>
      <c r="DTJ136" s="6"/>
      <c r="DTK136" s="19"/>
      <c r="DTL136" s="8"/>
      <c r="DTM136" s="6"/>
      <c r="DTN136" s="6"/>
      <c r="DTO136" s="19"/>
      <c r="DTP136" s="8"/>
      <c r="DTQ136" s="6"/>
      <c r="DTR136" s="6"/>
      <c r="DTS136" s="19"/>
      <c r="DTT136" s="8"/>
      <c r="DTU136" s="6"/>
      <c r="DTV136" s="6"/>
      <c r="DTW136" s="19"/>
      <c r="DTX136" s="8"/>
      <c r="DTY136" s="6"/>
      <c r="DTZ136" s="6"/>
      <c r="DUA136" s="19"/>
      <c r="DUB136" s="8"/>
      <c r="DUC136" s="6"/>
      <c r="DUD136" s="6"/>
      <c r="DUE136" s="19"/>
      <c r="DUF136" s="8"/>
      <c r="DUG136" s="6"/>
      <c r="DUH136" s="6"/>
      <c r="DUI136" s="19"/>
      <c r="DUJ136" s="8"/>
      <c r="DUK136" s="6"/>
      <c r="DUL136" s="6"/>
      <c r="DUM136" s="19"/>
      <c r="DUN136" s="8"/>
      <c r="DUO136" s="6"/>
      <c r="DUP136" s="6"/>
      <c r="DUQ136" s="19"/>
      <c r="DUR136" s="8"/>
      <c r="DUS136" s="6"/>
      <c r="DUT136" s="6"/>
      <c r="DUU136" s="19"/>
      <c r="DUV136" s="8"/>
      <c r="DUW136" s="6"/>
      <c r="DUX136" s="6"/>
      <c r="DUY136" s="19"/>
      <c r="DUZ136" s="8"/>
      <c r="DVA136" s="6"/>
      <c r="DVB136" s="6"/>
      <c r="DVC136" s="19"/>
      <c r="DVD136" s="8"/>
      <c r="DVE136" s="6"/>
      <c r="DVF136" s="6"/>
      <c r="DVG136" s="19"/>
      <c r="DVH136" s="8"/>
      <c r="DVI136" s="6"/>
      <c r="DVJ136" s="6"/>
      <c r="DVK136" s="19"/>
      <c r="DVL136" s="8"/>
      <c r="DVM136" s="6"/>
      <c r="DVN136" s="6"/>
      <c r="DVO136" s="19"/>
      <c r="DVP136" s="8"/>
      <c r="DVQ136" s="6"/>
      <c r="DVR136" s="6"/>
      <c r="DVS136" s="19"/>
      <c r="DVT136" s="8"/>
      <c r="DVU136" s="6"/>
      <c r="DVV136" s="6"/>
      <c r="DVW136" s="19"/>
      <c r="DVX136" s="8"/>
      <c r="DVY136" s="6"/>
      <c r="DVZ136" s="6"/>
      <c r="DWA136" s="19"/>
      <c r="DWB136" s="8"/>
      <c r="DWC136" s="6"/>
      <c r="DWD136" s="6"/>
      <c r="DWE136" s="19"/>
      <c r="DWF136" s="8"/>
      <c r="DWG136" s="6"/>
      <c r="DWH136" s="6"/>
      <c r="DWI136" s="19"/>
      <c r="DWJ136" s="8"/>
      <c r="DWK136" s="6"/>
      <c r="DWL136" s="6"/>
      <c r="DWM136" s="19"/>
      <c r="DWN136" s="8"/>
      <c r="DWO136" s="6"/>
      <c r="DWP136" s="6"/>
      <c r="DWQ136" s="19"/>
      <c r="DWR136" s="8"/>
      <c r="DWS136" s="6"/>
      <c r="DWT136" s="6"/>
      <c r="DWU136" s="19"/>
      <c r="DWV136" s="8"/>
      <c r="DWW136" s="6"/>
      <c r="DWX136" s="6"/>
      <c r="DWY136" s="19"/>
      <c r="DWZ136" s="8"/>
      <c r="DXA136" s="6"/>
      <c r="DXB136" s="6"/>
      <c r="DXC136" s="19"/>
      <c r="DXD136" s="8"/>
      <c r="DXE136" s="6"/>
      <c r="DXF136" s="6"/>
      <c r="DXG136" s="19"/>
      <c r="DXH136" s="8"/>
      <c r="DXI136" s="6"/>
      <c r="DXJ136" s="6"/>
      <c r="DXK136" s="19"/>
      <c r="DXL136" s="8"/>
      <c r="DXM136" s="6"/>
      <c r="DXN136" s="6"/>
      <c r="DXO136" s="19"/>
      <c r="DXP136" s="8"/>
      <c r="DXQ136" s="6"/>
      <c r="DXR136" s="6"/>
      <c r="DXS136" s="19"/>
      <c r="DXT136" s="8"/>
      <c r="DXU136" s="6"/>
      <c r="DXV136" s="6"/>
      <c r="DXW136" s="19"/>
      <c r="DXX136" s="8"/>
      <c r="DXY136" s="6"/>
      <c r="DXZ136" s="6"/>
      <c r="DYA136" s="19"/>
      <c r="DYB136" s="8"/>
      <c r="DYC136" s="6"/>
      <c r="DYD136" s="6"/>
      <c r="DYE136" s="19"/>
      <c r="DYF136" s="8"/>
      <c r="DYG136" s="6"/>
      <c r="DYH136" s="6"/>
      <c r="DYI136" s="19"/>
      <c r="DYJ136" s="8"/>
      <c r="DYK136" s="6"/>
      <c r="DYL136" s="6"/>
      <c r="DYM136" s="19"/>
      <c r="DYN136" s="8"/>
      <c r="DYO136" s="6"/>
      <c r="DYP136" s="6"/>
      <c r="DYQ136" s="19"/>
      <c r="DYR136" s="8"/>
      <c r="DYS136" s="6"/>
      <c r="DYT136" s="6"/>
      <c r="DYU136" s="19"/>
      <c r="DYV136" s="8"/>
      <c r="DYW136" s="6"/>
      <c r="DYX136" s="6"/>
      <c r="DYY136" s="19"/>
      <c r="DYZ136" s="8"/>
      <c r="DZA136" s="6"/>
      <c r="DZB136" s="6"/>
      <c r="DZC136" s="19"/>
      <c r="DZD136" s="8"/>
      <c r="DZE136" s="6"/>
      <c r="DZF136" s="6"/>
      <c r="DZG136" s="19"/>
      <c r="DZH136" s="8"/>
      <c r="DZI136" s="6"/>
      <c r="DZJ136" s="6"/>
      <c r="DZK136" s="19"/>
      <c r="DZL136" s="8"/>
      <c r="DZM136" s="6"/>
      <c r="DZN136" s="6"/>
      <c r="DZO136" s="19"/>
      <c r="DZP136" s="8"/>
      <c r="DZQ136" s="6"/>
      <c r="DZR136" s="6"/>
      <c r="DZS136" s="19"/>
      <c r="DZT136" s="8"/>
      <c r="DZU136" s="6"/>
      <c r="DZV136" s="6"/>
      <c r="DZW136" s="19"/>
      <c r="DZX136" s="8"/>
      <c r="DZY136" s="6"/>
      <c r="DZZ136" s="6"/>
      <c r="EAA136" s="19"/>
      <c r="EAB136" s="8"/>
      <c r="EAC136" s="6"/>
      <c r="EAD136" s="6"/>
      <c r="EAE136" s="19"/>
      <c r="EAF136" s="8"/>
      <c r="EAG136" s="6"/>
      <c r="EAH136" s="6"/>
      <c r="EAI136" s="19"/>
      <c r="EAJ136" s="8"/>
      <c r="EAK136" s="6"/>
      <c r="EAL136" s="6"/>
      <c r="EAM136" s="19"/>
      <c r="EAN136" s="8"/>
      <c r="EAO136" s="6"/>
      <c r="EAP136" s="6"/>
      <c r="EAQ136" s="19"/>
      <c r="EAR136" s="8"/>
      <c r="EAS136" s="6"/>
      <c r="EAT136" s="6"/>
      <c r="EAU136" s="19"/>
      <c r="EAV136" s="8"/>
      <c r="EAW136" s="6"/>
      <c r="EAX136" s="6"/>
      <c r="EAY136" s="19"/>
      <c r="EAZ136" s="8"/>
      <c r="EBA136" s="6"/>
      <c r="EBB136" s="6"/>
      <c r="EBC136" s="19"/>
      <c r="EBD136" s="8"/>
      <c r="EBE136" s="6"/>
      <c r="EBF136" s="6"/>
      <c r="EBG136" s="19"/>
      <c r="EBH136" s="8"/>
      <c r="EBI136" s="6"/>
      <c r="EBJ136" s="6"/>
      <c r="EBK136" s="19"/>
      <c r="EBL136" s="8"/>
      <c r="EBM136" s="6"/>
      <c r="EBN136" s="6"/>
      <c r="EBO136" s="19"/>
      <c r="EBP136" s="8"/>
      <c r="EBQ136" s="6"/>
      <c r="EBR136" s="6"/>
      <c r="EBS136" s="19"/>
      <c r="EBT136" s="8"/>
      <c r="EBU136" s="6"/>
      <c r="EBV136" s="6"/>
      <c r="EBW136" s="19"/>
      <c r="EBX136" s="8"/>
      <c r="EBY136" s="6"/>
      <c r="EBZ136" s="6"/>
      <c r="ECA136" s="19"/>
      <c r="ECB136" s="8"/>
      <c r="ECC136" s="6"/>
      <c r="ECD136" s="6"/>
      <c r="ECE136" s="19"/>
      <c r="ECF136" s="8"/>
      <c r="ECG136" s="6"/>
      <c r="ECH136" s="6"/>
      <c r="ECI136" s="19"/>
      <c r="ECJ136" s="8"/>
      <c r="ECK136" s="6"/>
      <c r="ECL136" s="6"/>
      <c r="ECM136" s="19"/>
      <c r="ECN136" s="8"/>
      <c r="ECO136" s="6"/>
      <c r="ECP136" s="6"/>
      <c r="ECQ136" s="19"/>
      <c r="ECR136" s="8"/>
      <c r="ECS136" s="6"/>
      <c r="ECT136" s="6"/>
      <c r="ECU136" s="19"/>
      <c r="ECV136" s="8"/>
      <c r="ECW136" s="6"/>
      <c r="ECX136" s="6"/>
      <c r="ECY136" s="19"/>
      <c r="ECZ136" s="8"/>
      <c r="EDA136" s="6"/>
      <c r="EDB136" s="6"/>
      <c r="EDC136" s="19"/>
      <c r="EDD136" s="8"/>
      <c r="EDE136" s="6"/>
      <c r="EDF136" s="6"/>
      <c r="EDG136" s="19"/>
      <c r="EDH136" s="8"/>
      <c r="EDI136" s="6"/>
      <c r="EDJ136" s="6"/>
      <c r="EDK136" s="19"/>
      <c r="EDL136" s="8"/>
      <c r="EDM136" s="6"/>
      <c r="EDN136" s="6"/>
      <c r="EDO136" s="19"/>
      <c r="EDP136" s="8"/>
      <c r="EDQ136" s="6"/>
      <c r="EDR136" s="6"/>
      <c r="EDS136" s="19"/>
      <c r="EDT136" s="8"/>
      <c r="EDU136" s="6"/>
      <c r="EDV136" s="6"/>
      <c r="EDW136" s="19"/>
      <c r="EDX136" s="8"/>
      <c r="EDY136" s="6"/>
      <c r="EDZ136" s="6"/>
      <c r="EEA136" s="19"/>
      <c r="EEB136" s="8"/>
      <c r="EEC136" s="6"/>
      <c r="EED136" s="6"/>
      <c r="EEE136" s="19"/>
      <c r="EEF136" s="8"/>
      <c r="EEG136" s="6"/>
      <c r="EEH136" s="6"/>
      <c r="EEI136" s="19"/>
      <c r="EEJ136" s="8"/>
      <c r="EEK136" s="6"/>
      <c r="EEL136" s="6"/>
      <c r="EEM136" s="19"/>
      <c r="EEN136" s="8"/>
      <c r="EEO136" s="6"/>
      <c r="EEP136" s="6"/>
      <c r="EEQ136" s="19"/>
      <c r="EER136" s="8"/>
      <c r="EES136" s="6"/>
      <c r="EET136" s="6"/>
      <c r="EEU136" s="19"/>
      <c r="EEV136" s="8"/>
      <c r="EEW136" s="6"/>
      <c r="EEX136" s="6"/>
      <c r="EEY136" s="19"/>
      <c r="EEZ136" s="8"/>
      <c r="EFA136" s="6"/>
      <c r="EFB136" s="6"/>
      <c r="EFC136" s="19"/>
      <c r="EFD136" s="8"/>
      <c r="EFE136" s="6"/>
      <c r="EFF136" s="6"/>
      <c r="EFG136" s="19"/>
      <c r="EFH136" s="8"/>
      <c r="EFI136" s="6"/>
      <c r="EFJ136" s="6"/>
      <c r="EFK136" s="19"/>
      <c r="EFL136" s="8"/>
      <c r="EFM136" s="6"/>
      <c r="EFN136" s="6"/>
      <c r="EFO136" s="19"/>
      <c r="EFP136" s="8"/>
      <c r="EFQ136" s="6"/>
      <c r="EFR136" s="6"/>
      <c r="EFS136" s="19"/>
      <c r="EFT136" s="8"/>
      <c r="EFU136" s="6"/>
      <c r="EFV136" s="6"/>
      <c r="EFW136" s="19"/>
      <c r="EFX136" s="8"/>
      <c r="EFY136" s="6"/>
      <c r="EFZ136" s="6"/>
      <c r="EGA136" s="19"/>
      <c r="EGB136" s="8"/>
      <c r="EGC136" s="6"/>
      <c r="EGD136" s="6"/>
      <c r="EGE136" s="19"/>
      <c r="EGF136" s="8"/>
      <c r="EGG136" s="6"/>
      <c r="EGH136" s="6"/>
      <c r="EGI136" s="19"/>
      <c r="EGJ136" s="8"/>
      <c r="EGK136" s="6"/>
      <c r="EGL136" s="6"/>
      <c r="EGM136" s="19"/>
      <c r="EGN136" s="8"/>
      <c r="EGO136" s="6"/>
      <c r="EGP136" s="6"/>
      <c r="EGQ136" s="19"/>
      <c r="EGR136" s="8"/>
      <c r="EGS136" s="6"/>
      <c r="EGT136" s="6"/>
      <c r="EGU136" s="19"/>
      <c r="EGV136" s="8"/>
      <c r="EGW136" s="6"/>
      <c r="EGX136" s="6"/>
      <c r="EGY136" s="19"/>
      <c r="EGZ136" s="8"/>
      <c r="EHA136" s="6"/>
      <c r="EHB136" s="6"/>
      <c r="EHC136" s="19"/>
      <c r="EHD136" s="8"/>
      <c r="EHE136" s="6"/>
      <c r="EHF136" s="6"/>
      <c r="EHG136" s="19"/>
      <c r="EHH136" s="8"/>
      <c r="EHI136" s="6"/>
      <c r="EHJ136" s="6"/>
      <c r="EHK136" s="19"/>
      <c r="EHL136" s="8"/>
      <c r="EHM136" s="6"/>
      <c r="EHN136" s="6"/>
      <c r="EHO136" s="19"/>
      <c r="EHP136" s="8"/>
      <c r="EHQ136" s="6"/>
      <c r="EHR136" s="6"/>
      <c r="EHS136" s="19"/>
      <c r="EHT136" s="8"/>
      <c r="EHU136" s="6"/>
      <c r="EHV136" s="6"/>
      <c r="EHW136" s="19"/>
      <c r="EHX136" s="8"/>
      <c r="EHY136" s="6"/>
      <c r="EHZ136" s="6"/>
      <c r="EIA136" s="19"/>
      <c r="EIB136" s="8"/>
      <c r="EIC136" s="6"/>
      <c r="EID136" s="6"/>
      <c r="EIE136" s="19"/>
      <c r="EIF136" s="8"/>
      <c r="EIG136" s="6"/>
      <c r="EIH136" s="6"/>
      <c r="EII136" s="19"/>
      <c r="EIJ136" s="8"/>
      <c r="EIK136" s="6"/>
      <c r="EIL136" s="6"/>
      <c r="EIM136" s="19"/>
      <c r="EIN136" s="8"/>
      <c r="EIO136" s="6"/>
      <c r="EIP136" s="6"/>
      <c r="EIQ136" s="19"/>
      <c r="EIR136" s="8"/>
      <c r="EIS136" s="6"/>
      <c r="EIT136" s="6"/>
      <c r="EIU136" s="19"/>
      <c r="EIV136" s="8"/>
      <c r="EIW136" s="6"/>
      <c r="EIX136" s="6"/>
      <c r="EIY136" s="19"/>
      <c r="EIZ136" s="8"/>
      <c r="EJA136" s="6"/>
      <c r="EJB136" s="6"/>
      <c r="EJC136" s="19"/>
      <c r="EJD136" s="8"/>
      <c r="EJE136" s="6"/>
      <c r="EJF136" s="6"/>
      <c r="EJG136" s="19"/>
      <c r="EJH136" s="8"/>
      <c r="EJI136" s="6"/>
      <c r="EJJ136" s="6"/>
      <c r="EJK136" s="19"/>
      <c r="EJL136" s="8"/>
      <c r="EJM136" s="6"/>
      <c r="EJN136" s="6"/>
      <c r="EJO136" s="19"/>
      <c r="EJP136" s="8"/>
      <c r="EJQ136" s="6"/>
      <c r="EJR136" s="6"/>
      <c r="EJS136" s="19"/>
      <c r="EJT136" s="8"/>
      <c r="EJU136" s="6"/>
      <c r="EJV136" s="6"/>
      <c r="EJW136" s="19"/>
      <c r="EJX136" s="8"/>
      <c r="EJY136" s="6"/>
      <c r="EJZ136" s="6"/>
      <c r="EKA136" s="19"/>
      <c r="EKB136" s="8"/>
      <c r="EKC136" s="6"/>
      <c r="EKD136" s="6"/>
      <c r="EKE136" s="19"/>
      <c r="EKF136" s="8"/>
      <c r="EKG136" s="6"/>
      <c r="EKH136" s="6"/>
      <c r="EKI136" s="19"/>
      <c r="EKJ136" s="8"/>
      <c r="EKK136" s="6"/>
      <c r="EKL136" s="6"/>
      <c r="EKM136" s="19"/>
      <c r="EKN136" s="8"/>
      <c r="EKO136" s="6"/>
      <c r="EKP136" s="6"/>
      <c r="EKQ136" s="19"/>
      <c r="EKR136" s="8"/>
      <c r="EKS136" s="6"/>
      <c r="EKT136" s="6"/>
      <c r="EKU136" s="19"/>
      <c r="EKV136" s="8"/>
      <c r="EKW136" s="6"/>
      <c r="EKX136" s="6"/>
      <c r="EKY136" s="19"/>
      <c r="EKZ136" s="8"/>
      <c r="ELA136" s="6"/>
      <c r="ELB136" s="6"/>
      <c r="ELC136" s="19"/>
      <c r="ELD136" s="8"/>
      <c r="ELE136" s="6"/>
      <c r="ELF136" s="6"/>
      <c r="ELG136" s="19"/>
      <c r="ELH136" s="8"/>
      <c r="ELI136" s="6"/>
      <c r="ELJ136" s="6"/>
      <c r="ELK136" s="19"/>
      <c r="ELL136" s="8"/>
      <c r="ELM136" s="6"/>
      <c r="ELN136" s="6"/>
      <c r="ELO136" s="19"/>
      <c r="ELP136" s="8"/>
      <c r="ELQ136" s="6"/>
      <c r="ELR136" s="6"/>
      <c r="ELS136" s="19"/>
      <c r="ELT136" s="8"/>
      <c r="ELU136" s="6"/>
      <c r="ELV136" s="6"/>
      <c r="ELW136" s="19"/>
      <c r="ELX136" s="8"/>
      <c r="ELY136" s="6"/>
      <c r="ELZ136" s="6"/>
      <c r="EMA136" s="19"/>
      <c r="EMB136" s="8"/>
      <c r="EMC136" s="6"/>
      <c r="EMD136" s="6"/>
      <c r="EME136" s="19"/>
      <c r="EMF136" s="8"/>
      <c r="EMG136" s="6"/>
      <c r="EMH136" s="6"/>
      <c r="EMI136" s="19"/>
      <c r="EMJ136" s="8"/>
      <c r="EMK136" s="6"/>
      <c r="EML136" s="6"/>
      <c r="EMM136" s="19"/>
      <c r="EMN136" s="8"/>
      <c r="EMO136" s="6"/>
      <c r="EMP136" s="6"/>
      <c r="EMQ136" s="19"/>
      <c r="EMR136" s="8"/>
      <c r="EMS136" s="6"/>
      <c r="EMT136" s="6"/>
      <c r="EMU136" s="19"/>
      <c r="EMV136" s="8"/>
      <c r="EMW136" s="6"/>
      <c r="EMX136" s="6"/>
      <c r="EMY136" s="19"/>
      <c r="EMZ136" s="8"/>
      <c r="ENA136" s="6"/>
      <c r="ENB136" s="6"/>
      <c r="ENC136" s="19"/>
      <c r="END136" s="8"/>
      <c r="ENE136" s="6"/>
      <c r="ENF136" s="6"/>
      <c r="ENG136" s="19"/>
      <c r="ENH136" s="8"/>
      <c r="ENI136" s="6"/>
      <c r="ENJ136" s="6"/>
      <c r="ENK136" s="19"/>
      <c r="ENL136" s="8"/>
      <c r="ENM136" s="6"/>
      <c r="ENN136" s="6"/>
      <c r="ENO136" s="19"/>
      <c r="ENP136" s="8"/>
      <c r="ENQ136" s="6"/>
      <c r="ENR136" s="6"/>
      <c r="ENS136" s="19"/>
      <c r="ENT136" s="8"/>
      <c r="ENU136" s="6"/>
      <c r="ENV136" s="6"/>
      <c r="ENW136" s="19"/>
      <c r="ENX136" s="8"/>
      <c r="ENY136" s="6"/>
      <c r="ENZ136" s="6"/>
      <c r="EOA136" s="19"/>
      <c r="EOB136" s="8"/>
      <c r="EOC136" s="6"/>
      <c r="EOD136" s="6"/>
      <c r="EOE136" s="19"/>
      <c r="EOF136" s="8"/>
      <c r="EOG136" s="6"/>
      <c r="EOH136" s="6"/>
      <c r="EOI136" s="19"/>
      <c r="EOJ136" s="8"/>
      <c r="EOK136" s="6"/>
      <c r="EOL136" s="6"/>
      <c r="EOM136" s="19"/>
      <c r="EON136" s="8"/>
      <c r="EOO136" s="6"/>
      <c r="EOP136" s="6"/>
      <c r="EOQ136" s="19"/>
      <c r="EOR136" s="8"/>
      <c r="EOS136" s="6"/>
      <c r="EOT136" s="6"/>
      <c r="EOU136" s="19"/>
      <c r="EOV136" s="8"/>
      <c r="EOW136" s="6"/>
      <c r="EOX136" s="6"/>
      <c r="EOY136" s="19"/>
      <c r="EOZ136" s="8"/>
      <c r="EPA136" s="6"/>
      <c r="EPB136" s="6"/>
      <c r="EPC136" s="19"/>
      <c r="EPD136" s="8"/>
      <c r="EPE136" s="6"/>
      <c r="EPF136" s="6"/>
      <c r="EPG136" s="19"/>
      <c r="EPH136" s="8"/>
      <c r="EPI136" s="6"/>
      <c r="EPJ136" s="6"/>
      <c r="EPK136" s="19"/>
      <c r="EPL136" s="8"/>
      <c r="EPM136" s="6"/>
      <c r="EPN136" s="6"/>
      <c r="EPO136" s="19"/>
      <c r="EPP136" s="8"/>
      <c r="EPQ136" s="6"/>
      <c r="EPR136" s="6"/>
      <c r="EPS136" s="19"/>
      <c r="EPT136" s="8"/>
      <c r="EPU136" s="6"/>
      <c r="EPV136" s="6"/>
      <c r="EPW136" s="19"/>
      <c r="EPX136" s="8"/>
      <c r="EPY136" s="6"/>
      <c r="EPZ136" s="6"/>
      <c r="EQA136" s="19"/>
      <c r="EQB136" s="8"/>
      <c r="EQC136" s="6"/>
      <c r="EQD136" s="6"/>
      <c r="EQE136" s="19"/>
      <c r="EQF136" s="8"/>
      <c r="EQG136" s="6"/>
      <c r="EQH136" s="6"/>
      <c r="EQI136" s="19"/>
      <c r="EQJ136" s="8"/>
      <c r="EQK136" s="6"/>
      <c r="EQL136" s="6"/>
      <c r="EQM136" s="19"/>
      <c r="EQN136" s="8"/>
      <c r="EQO136" s="6"/>
      <c r="EQP136" s="6"/>
      <c r="EQQ136" s="19"/>
      <c r="EQR136" s="8"/>
      <c r="EQS136" s="6"/>
      <c r="EQT136" s="6"/>
      <c r="EQU136" s="19"/>
      <c r="EQV136" s="8"/>
      <c r="EQW136" s="6"/>
      <c r="EQX136" s="6"/>
      <c r="EQY136" s="19"/>
      <c r="EQZ136" s="8"/>
      <c r="ERA136" s="6"/>
      <c r="ERB136" s="6"/>
      <c r="ERC136" s="19"/>
      <c r="ERD136" s="8"/>
      <c r="ERE136" s="6"/>
      <c r="ERF136" s="6"/>
      <c r="ERG136" s="19"/>
      <c r="ERH136" s="8"/>
      <c r="ERI136" s="6"/>
      <c r="ERJ136" s="6"/>
      <c r="ERK136" s="19"/>
      <c r="ERL136" s="8"/>
      <c r="ERM136" s="6"/>
      <c r="ERN136" s="6"/>
      <c r="ERO136" s="19"/>
      <c r="ERP136" s="8"/>
      <c r="ERQ136" s="6"/>
      <c r="ERR136" s="6"/>
      <c r="ERS136" s="19"/>
      <c r="ERT136" s="8"/>
      <c r="ERU136" s="6"/>
      <c r="ERV136" s="6"/>
      <c r="ERW136" s="19"/>
      <c r="ERX136" s="8"/>
      <c r="ERY136" s="6"/>
      <c r="ERZ136" s="6"/>
      <c r="ESA136" s="19"/>
      <c r="ESB136" s="8"/>
      <c r="ESC136" s="6"/>
      <c r="ESD136" s="6"/>
      <c r="ESE136" s="19"/>
      <c r="ESF136" s="8"/>
      <c r="ESG136" s="6"/>
      <c r="ESH136" s="6"/>
      <c r="ESI136" s="19"/>
      <c r="ESJ136" s="8"/>
      <c r="ESK136" s="6"/>
      <c r="ESL136" s="6"/>
      <c r="ESM136" s="19"/>
      <c r="ESN136" s="8"/>
      <c r="ESO136" s="6"/>
      <c r="ESP136" s="6"/>
      <c r="ESQ136" s="19"/>
      <c r="ESR136" s="8"/>
      <c r="ESS136" s="6"/>
      <c r="EST136" s="6"/>
      <c r="ESU136" s="19"/>
      <c r="ESV136" s="8"/>
      <c r="ESW136" s="6"/>
      <c r="ESX136" s="6"/>
      <c r="ESY136" s="19"/>
      <c r="ESZ136" s="8"/>
      <c r="ETA136" s="6"/>
      <c r="ETB136" s="6"/>
      <c r="ETC136" s="19"/>
      <c r="ETD136" s="8"/>
      <c r="ETE136" s="6"/>
      <c r="ETF136" s="6"/>
      <c r="ETG136" s="19"/>
      <c r="ETH136" s="8"/>
      <c r="ETI136" s="6"/>
      <c r="ETJ136" s="6"/>
      <c r="ETK136" s="19"/>
      <c r="ETL136" s="8"/>
      <c r="ETM136" s="6"/>
      <c r="ETN136" s="6"/>
      <c r="ETO136" s="19"/>
      <c r="ETP136" s="8"/>
      <c r="ETQ136" s="6"/>
      <c r="ETR136" s="6"/>
      <c r="ETS136" s="19"/>
      <c r="ETT136" s="8"/>
      <c r="ETU136" s="6"/>
      <c r="ETV136" s="6"/>
      <c r="ETW136" s="19"/>
      <c r="ETX136" s="8"/>
      <c r="ETY136" s="6"/>
      <c r="ETZ136" s="6"/>
      <c r="EUA136" s="19"/>
      <c r="EUB136" s="8"/>
      <c r="EUC136" s="6"/>
      <c r="EUD136" s="6"/>
      <c r="EUE136" s="19"/>
      <c r="EUF136" s="8"/>
      <c r="EUG136" s="6"/>
      <c r="EUH136" s="6"/>
      <c r="EUI136" s="19"/>
      <c r="EUJ136" s="8"/>
      <c r="EUK136" s="6"/>
      <c r="EUL136" s="6"/>
      <c r="EUM136" s="19"/>
      <c r="EUN136" s="8"/>
      <c r="EUO136" s="6"/>
      <c r="EUP136" s="6"/>
      <c r="EUQ136" s="19"/>
      <c r="EUR136" s="8"/>
      <c r="EUS136" s="6"/>
      <c r="EUT136" s="6"/>
      <c r="EUU136" s="19"/>
      <c r="EUV136" s="8"/>
      <c r="EUW136" s="6"/>
      <c r="EUX136" s="6"/>
      <c r="EUY136" s="19"/>
      <c r="EUZ136" s="8"/>
      <c r="EVA136" s="6"/>
      <c r="EVB136" s="6"/>
      <c r="EVC136" s="19"/>
      <c r="EVD136" s="8"/>
      <c r="EVE136" s="6"/>
      <c r="EVF136" s="6"/>
      <c r="EVG136" s="19"/>
      <c r="EVH136" s="8"/>
      <c r="EVI136" s="6"/>
      <c r="EVJ136" s="6"/>
      <c r="EVK136" s="19"/>
      <c r="EVL136" s="8"/>
      <c r="EVM136" s="6"/>
      <c r="EVN136" s="6"/>
      <c r="EVO136" s="19"/>
      <c r="EVP136" s="8"/>
      <c r="EVQ136" s="6"/>
      <c r="EVR136" s="6"/>
      <c r="EVS136" s="19"/>
      <c r="EVT136" s="8"/>
      <c r="EVU136" s="6"/>
      <c r="EVV136" s="6"/>
      <c r="EVW136" s="19"/>
      <c r="EVX136" s="8"/>
      <c r="EVY136" s="6"/>
      <c r="EVZ136" s="6"/>
      <c r="EWA136" s="19"/>
      <c r="EWB136" s="8"/>
      <c r="EWC136" s="6"/>
      <c r="EWD136" s="6"/>
      <c r="EWE136" s="19"/>
      <c r="EWF136" s="8"/>
      <c r="EWG136" s="6"/>
      <c r="EWH136" s="6"/>
      <c r="EWI136" s="19"/>
      <c r="EWJ136" s="8"/>
      <c r="EWK136" s="6"/>
      <c r="EWL136" s="6"/>
      <c r="EWM136" s="19"/>
      <c r="EWN136" s="8"/>
      <c r="EWO136" s="6"/>
      <c r="EWP136" s="6"/>
      <c r="EWQ136" s="19"/>
      <c r="EWR136" s="8"/>
      <c r="EWS136" s="6"/>
      <c r="EWT136" s="6"/>
      <c r="EWU136" s="19"/>
      <c r="EWV136" s="8"/>
      <c r="EWW136" s="6"/>
      <c r="EWX136" s="6"/>
      <c r="EWY136" s="19"/>
      <c r="EWZ136" s="8"/>
      <c r="EXA136" s="6"/>
      <c r="EXB136" s="6"/>
      <c r="EXC136" s="19"/>
      <c r="EXD136" s="8"/>
      <c r="EXE136" s="6"/>
      <c r="EXF136" s="6"/>
      <c r="EXG136" s="19"/>
      <c r="EXH136" s="8"/>
      <c r="EXI136" s="6"/>
      <c r="EXJ136" s="6"/>
      <c r="EXK136" s="19"/>
      <c r="EXL136" s="8"/>
      <c r="EXM136" s="6"/>
      <c r="EXN136" s="6"/>
      <c r="EXO136" s="19"/>
      <c r="EXP136" s="8"/>
      <c r="EXQ136" s="6"/>
      <c r="EXR136" s="6"/>
      <c r="EXS136" s="19"/>
      <c r="EXT136" s="8"/>
      <c r="EXU136" s="6"/>
      <c r="EXV136" s="6"/>
      <c r="EXW136" s="19"/>
      <c r="EXX136" s="8"/>
      <c r="EXY136" s="6"/>
      <c r="EXZ136" s="6"/>
      <c r="EYA136" s="19"/>
      <c r="EYB136" s="8"/>
      <c r="EYC136" s="6"/>
      <c r="EYD136" s="6"/>
      <c r="EYE136" s="19"/>
      <c r="EYF136" s="8"/>
      <c r="EYG136" s="6"/>
      <c r="EYH136" s="6"/>
      <c r="EYI136" s="19"/>
      <c r="EYJ136" s="8"/>
      <c r="EYK136" s="6"/>
      <c r="EYL136" s="6"/>
      <c r="EYM136" s="19"/>
      <c r="EYN136" s="8"/>
      <c r="EYO136" s="6"/>
      <c r="EYP136" s="6"/>
      <c r="EYQ136" s="19"/>
      <c r="EYR136" s="8"/>
      <c r="EYS136" s="6"/>
      <c r="EYT136" s="6"/>
      <c r="EYU136" s="19"/>
      <c r="EYV136" s="8"/>
      <c r="EYW136" s="6"/>
      <c r="EYX136" s="6"/>
      <c r="EYY136" s="19"/>
      <c r="EYZ136" s="8"/>
      <c r="EZA136" s="6"/>
      <c r="EZB136" s="6"/>
      <c r="EZC136" s="19"/>
      <c r="EZD136" s="8"/>
      <c r="EZE136" s="6"/>
      <c r="EZF136" s="6"/>
      <c r="EZG136" s="19"/>
      <c r="EZH136" s="8"/>
      <c r="EZI136" s="6"/>
      <c r="EZJ136" s="6"/>
      <c r="EZK136" s="19"/>
      <c r="EZL136" s="8"/>
      <c r="EZM136" s="6"/>
      <c r="EZN136" s="6"/>
      <c r="EZO136" s="19"/>
      <c r="EZP136" s="8"/>
      <c r="EZQ136" s="6"/>
      <c r="EZR136" s="6"/>
      <c r="EZS136" s="19"/>
      <c r="EZT136" s="8"/>
      <c r="EZU136" s="6"/>
      <c r="EZV136" s="6"/>
      <c r="EZW136" s="19"/>
      <c r="EZX136" s="8"/>
      <c r="EZY136" s="6"/>
      <c r="EZZ136" s="6"/>
      <c r="FAA136" s="19"/>
      <c r="FAB136" s="8"/>
      <c r="FAC136" s="6"/>
      <c r="FAD136" s="6"/>
      <c r="FAE136" s="19"/>
      <c r="FAF136" s="8"/>
      <c r="FAG136" s="6"/>
      <c r="FAH136" s="6"/>
      <c r="FAI136" s="19"/>
      <c r="FAJ136" s="8"/>
      <c r="FAK136" s="6"/>
      <c r="FAL136" s="6"/>
      <c r="FAM136" s="19"/>
      <c r="FAN136" s="8"/>
      <c r="FAO136" s="6"/>
      <c r="FAP136" s="6"/>
      <c r="FAQ136" s="19"/>
      <c r="FAR136" s="8"/>
      <c r="FAS136" s="6"/>
      <c r="FAT136" s="6"/>
      <c r="FAU136" s="19"/>
      <c r="FAV136" s="8"/>
      <c r="FAW136" s="6"/>
      <c r="FAX136" s="6"/>
      <c r="FAY136" s="19"/>
      <c r="FAZ136" s="8"/>
      <c r="FBA136" s="6"/>
      <c r="FBB136" s="6"/>
      <c r="FBC136" s="19"/>
      <c r="FBD136" s="8"/>
      <c r="FBE136" s="6"/>
      <c r="FBF136" s="6"/>
      <c r="FBG136" s="19"/>
      <c r="FBH136" s="8"/>
      <c r="FBI136" s="6"/>
      <c r="FBJ136" s="6"/>
      <c r="FBK136" s="19"/>
      <c r="FBL136" s="8"/>
      <c r="FBM136" s="6"/>
      <c r="FBN136" s="6"/>
      <c r="FBO136" s="19"/>
      <c r="FBP136" s="8"/>
      <c r="FBQ136" s="6"/>
      <c r="FBR136" s="6"/>
      <c r="FBS136" s="19"/>
      <c r="FBT136" s="8"/>
      <c r="FBU136" s="6"/>
      <c r="FBV136" s="6"/>
      <c r="FBW136" s="19"/>
      <c r="FBX136" s="8"/>
      <c r="FBY136" s="6"/>
      <c r="FBZ136" s="6"/>
      <c r="FCA136" s="19"/>
      <c r="FCB136" s="8"/>
      <c r="FCC136" s="6"/>
      <c r="FCD136" s="6"/>
      <c r="FCE136" s="19"/>
      <c r="FCF136" s="8"/>
      <c r="FCG136" s="6"/>
      <c r="FCH136" s="6"/>
      <c r="FCI136" s="19"/>
      <c r="FCJ136" s="8"/>
      <c r="FCK136" s="6"/>
      <c r="FCL136" s="6"/>
      <c r="FCM136" s="19"/>
      <c r="FCN136" s="8"/>
      <c r="FCO136" s="6"/>
      <c r="FCP136" s="6"/>
      <c r="FCQ136" s="19"/>
      <c r="FCR136" s="8"/>
      <c r="FCS136" s="6"/>
      <c r="FCT136" s="6"/>
      <c r="FCU136" s="19"/>
      <c r="FCV136" s="8"/>
      <c r="FCW136" s="6"/>
      <c r="FCX136" s="6"/>
      <c r="FCY136" s="19"/>
      <c r="FCZ136" s="8"/>
      <c r="FDA136" s="6"/>
      <c r="FDB136" s="6"/>
      <c r="FDC136" s="19"/>
      <c r="FDD136" s="8"/>
      <c r="FDE136" s="6"/>
      <c r="FDF136" s="6"/>
      <c r="FDG136" s="19"/>
      <c r="FDH136" s="8"/>
      <c r="FDI136" s="6"/>
      <c r="FDJ136" s="6"/>
      <c r="FDK136" s="19"/>
      <c r="FDL136" s="8"/>
      <c r="FDM136" s="6"/>
      <c r="FDN136" s="6"/>
      <c r="FDO136" s="19"/>
      <c r="FDP136" s="8"/>
      <c r="FDQ136" s="6"/>
      <c r="FDR136" s="6"/>
      <c r="FDS136" s="19"/>
      <c r="FDT136" s="8"/>
      <c r="FDU136" s="6"/>
      <c r="FDV136" s="6"/>
      <c r="FDW136" s="19"/>
      <c r="FDX136" s="8"/>
      <c r="FDY136" s="6"/>
      <c r="FDZ136" s="6"/>
      <c r="FEA136" s="19"/>
      <c r="FEB136" s="8"/>
      <c r="FEC136" s="6"/>
      <c r="FED136" s="6"/>
      <c r="FEE136" s="19"/>
      <c r="FEF136" s="8"/>
      <c r="FEG136" s="6"/>
      <c r="FEH136" s="6"/>
      <c r="FEI136" s="19"/>
      <c r="FEJ136" s="8"/>
      <c r="FEK136" s="6"/>
      <c r="FEL136" s="6"/>
      <c r="FEM136" s="19"/>
      <c r="FEN136" s="8"/>
      <c r="FEO136" s="6"/>
      <c r="FEP136" s="6"/>
      <c r="FEQ136" s="19"/>
      <c r="FER136" s="8"/>
      <c r="FES136" s="6"/>
      <c r="FET136" s="6"/>
      <c r="FEU136" s="19"/>
      <c r="FEV136" s="8"/>
      <c r="FEW136" s="6"/>
      <c r="FEX136" s="6"/>
      <c r="FEY136" s="19"/>
      <c r="FEZ136" s="8"/>
      <c r="FFA136" s="6"/>
      <c r="FFB136" s="6"/>
      <c r="FFC136" s="19"/>
      <c r="FFD136" s="8"/>
      <c r="FFE136" s="6"/>
      <c r="FFF136" s="6"/>
      <c r="FFG136" s="19"/>
      <c r="FFH136" s="8"/>
      <c r="FFI136" s="6"/>
      <c r="FFJ136" s="6"/>
      <c r="FFK136" s="19"/>
      <c r="FFL136" s="8"/>
      <c r="FFM136" s="6"/>
      <c r="FFN136" s="6"/>
      <c r="FFO136" s="19"/>
      <c r="FFP136" s="8"/>
      <c r="FFQ136" s="6"/>
      <c r="FFR136" s="6"/>
      <c r="FFS136" s="19"/>
      <c r="FFT136" s="8"/>
      <c r="FFU136" s="6"/>
      <c r="FFV136" s="6"/>
      <c r="FFW136" s="19"/>
      <c r="FFX136" s="8"/>
      <c r="FFY136" s="6"/>
      <c r="FFZ136" s="6"/>
      <c r="FGA136" s="19"/>
      <c r="FGB136" s="8"/>
      <c r="FGC136" s="6"/>
      <c r="FGD136" s="6"/>
      <c r="FGE136" s="19"/>
      <c r="FGF136" s="8"/>
      <c r="FGG136" s="6"/>
      <c r="FGH136" s="6"/>
      <c r="FGI136" s="19"/>
      <c r="FGJ136" s="8"/>
      <c r="FGK136" s="6"/>
      <c r="FGL136" s="6"/>
      <c r="FGM136" s="19"/>
      <c r="FGN136" s="8"/>
      <c r="FGO136" s="6"/>
      <c r="FGP136" s="6"/>
      <c r="FGQ136" s="19"/>
      <c r="FGR136" s="8"/>
      <c r="FGS136" s="6"/>
      <c r="FGT136" s="6"/>
      <c r="FGU136" s="19"/>
      <c r="FGV136" s="8"/>
      <c r="FGW136" s="6"/>
      <c r="FGX136" s="6"/>
      <c r="FGY136" s="19"/>
      <c r="FGZ136" s="8"/>
      <c r="FHA136" s="6"/>
      <c r="FHB136" s="6"/>
      <c r="FHC136" s="19"/>
      <c r="FHD136" s="8"/>
      <c r="FHE136" s="6"/>
      <c r="FHF136" s="6"/>
      <c r="FHG136" s="19"/>
      <c r="FHH136" s="8"/>
      <c r="FHI136" s="6"/>
      <c r="FHJ136" s="6"/>
      <c r="FHK136" s="19"/>
      <c r="FHL136" s="8"/>
      <c r="FHM136" s="6"/>
      <c r="FHN136" s="6"/>
      <c r="FHO136" s="19"/>
      <c r="FHP136" s="8"/>
      <c r="FHQ136" s="6"/>
      <c r="FHR136" s="6"/>
      <c r="FHS136" s="19"/>
      <c r="FHT136" s="8"/>
      <c r="FHU136" s="6"/>
      <c r="FHV136" s="6"/>
      <c r="FHW136" s="19"/>
      <c r="FHX136" s="8"/>
      <c r="FHY136" s="6"/>
      <c r="FHZ136" s="6"/>
      <c r="FIA136" s="19"/>
      <c r="FIB136" s="8"/>
      <c r="FIC136" s="6"/>
      <c r="FID136" s="6"/>
      <c r="FIE136" s="19"/>
      <c r="FIF136" s="8"/>
      <c r="FIG136" s="6"/>
      <c r="FIH136" s="6"/>
      <c r="FII136" s="19"/>
      <c r="FIJ136" s="8"/>
      <c r="FIK136" s="6"/>
      <c r="FIL136" s="6"/>
      <c r="FIM136" s="19"/>
      <c r="FIN136" s="8"/>
      <c r="FIO136" s="6"/>
      <c r="FIP136" s="6"/>
      <c r="FIQ136" s="19"/>
      <c r="FIR136" s="8"/>
      <c r="FIS136" s="6"/>
      <c r="FIT136" s="6"/>
      <c r="FIU136" s="19"/>
      <c r="FIV136" s="8"/>
      <c r="FIW136" s="6"/>
      <c r="FIX136" s="6"/>
      <c r="FIY136" s="19"/>
      <c r="FIZ136" s="8"/>
      <c r="FJA136" s="6"/>
      <c r="FJB136" s="6"/>
      <c r="FJC136" s="19"/>
      <c r="FJD136" s="8"/>
      <c r="FJE136" s="6"/>
      <c r="FJF136" s="6"/>
      <c r="FJG136" s="19"/>
      <c r="FJH136" s="8"/>
      <c r="FJI136" s="6"/>
      <c r="FJJ136" s="6"/>
      <c r="FJK136" s="19"/>
      <c r="FJL136" s="8"/>
      <c r="FJM136" s="6"/>
      <c r="FJN136" s="6"/>
      <c r="FJO136" s="19"/>
      <c r="FJP136" s="8"/>
      <c r="FJQ136" s="6"/>
      <c r="FJR136" s="6"/>
      <c r="FJS136" s="19"/>
      <c r="FJT136" s="8"/>
      <c r="FJU136" s="6"/>
      <c r="FJV136" s="6"/>
      <c r="FJW136" s="19"/>
      <c r="FJX136" s="8"/>
      <c r="FJY136" s="6"/>
      <c r="FJZ136" s="6"/>
      <c r="FKA136" s="19"/>
      <c r="FKB136" s="8"/>
      <c r="FKC136" s="6"/>
      <c r="FKD136" s="6"/>
      <c r="FKE136" s="19"/>
      <c r="FKF136" s="8"/>
      <c r="FKG136" s="6"/>
      <c r="FKH136" s="6"/>
      <c r="FKI136" s="19"/>
      <c r="FKJ136" s="8"/>
      <c r="FKK136" s="6"/>
      <c r="FKL136" s="6"/>
      <c r="FKM136" s="19"/>
      <c r="FKN136" s="8"/>
      <c r="FKO136" s="6"/>
      <c r="FKP136" s="6"/>
      <c r="FKQ136" s="19"/>
      <c r="FKR136" s="8"/>
      <c r="FKS136" s="6"/>
      <c r="FKT136" s="6"/>
      <c r="FKU136" s="19"/>
      <c r="FKV136" s="8"/>
      <c r="FKW136" s="6"/>
      <c r="FKX136" s="6"/>
      <c r="FKY136" s="19"/>
      <c r="FKZ136" s="8"/>
      <c r="FLA136" s="6"/>
      <c r="FLB136" s="6"/>
      <c r="FLC136" s="19"/>
      <c r="FLD136" s="8"/>
      <c r="FLE136" s="6"/>
      <c r="FLF136" s="6"/>
      <c r="FLG136" s="19"/>
      <c r="FLH136" s="8"/>
      <c r="FLI136" s="6"/>
      <c r="FLJ136" s="6"/>
      <c r="FLK136" s="19"/>
      <c r="FLL136" s="8"/>
      <c r="FLM136" s="6"/>
      <c r="FLN136" s="6"/>
      <c r="FLO136" s="19"/>
      <c r="FLP136" s="8"/>
      <c r="FLQ136" s="6"/>
      <c r="FLR136" s="6"/>
      <c r="FLS136" s="19"/>
      <c r="FLT136" s="8"/>
      <c r="FLU136" s="6"/>
      <c r="FLV136" s="6"/>
      <c r="FLW136" s="19"/>
      <c r="FLX136" s="8"/>
      <c r="FLY136" s="6"/>
      <c r="FLZ136" s="6"/>
      <c r="FMA136" s="19"/>
      <c r="FMB136" s="8"/>
      <c r="FMC136" s="6"/>
      <c r="FMD136" s="6"/>
      <c r="FME136" s="19"/>
      <c r="FMF136" s="8"/>
      <c r="FMG136" s="6"/>
      <c r="FMH136" s="6"/>
      <c r="FMI136" s="19"/>
      <c r="FMJ136" s="8"/>
      <c r="FMK136" s="6"/>
      <c r="FML136" s="6"/>
      <c r="FMM136" s="19"/>
      <c r="FMN136" s="8"/>
      <c r="FMO136" s="6"/>
      <c r="FMP136" s="6"/>
      <c r="FMQ136" s="19"/>
      <c r="FMR136" s="8"/>
      <c r="FMS136" s="6"/>
      <c r="FMT136" s="6"/>
      <c r="FMU136" s="19"/>
      <c r="FMV136" s="8"/>
      <c r="FMW136" s="6"/>
      <c r="FMX136" s="6"/>
      <c r="FMY136" s="19"/>
      <c r="FMZ136" s="8"/>
      <c r="FNA136" s="6"/>
      <c r="FNB136" s="6"/>
      <c r="FNC136" s="19"/>
      <c r="FND136" s="8"/>
      <c r="FNE136" s="6"/>
      <c r="FNF136" s="6"/>
      <c r="FNG136" s="19"/>
      <c r="FNH136" s="8"/>
      <c r="FNI136" s="6"/>
      <c r="FNJ136" s="6"/>
      <c r="FNK136" s="19"/>
      <c r="FNL136" s="8"/>
      <c r="FNM136" s="6"/>
      <c r="FNN136" s="6"/>
      <c r="FNO136" s="19"/>
      <c r="FNP136" s="8"/>
      <c r="FNQ136" s="6"/>
      <c r="FNR136" s="6"/>
      <c r="FNS136" s="19"/>
      <c r="FNT136" s="8"/>
      <c r="FNU136" s="6"/>
      <c r="FNV136" s="6"/>
      <c r="FNW136" s="19"/>
      <c r="FNX136" s="8"/>
      <c r="FNY136" s="6"/>
      <c r="FNZ136" s="6"/>
      <c r="FOA136" s="19"/>
      <c r="FOB136" s="8"/>
      <c r="FOC136" s="6"/>
      <c r="FOD136" s="6"/>
      <c r="FOE136" s="19"/>
      <c r="FOF136" s="8"/>
      <c r="FOG136" s="6"/>
      <c r="FOH136" s="6"/>
      <c r="FOI136" s="19"/>
      <c r="FOJ136" s="8"/>
      <c r="FOK136" s="6"/>
      <c r="FOL136" s="6"/>
      <c r="FOM136" s="19"/>
      <c r="FON136" s="8"/>
      <c r="FOO136" s="6"/>
      <c r="FOP136" s="6"/>
      <c r="FOQ136" s="19"/>
      <c r="FOR136" s="8"/>
      <c r="FOS136" s="6"/>
      <c r="FOT136" s="6"/>
      <c r="FOU136" s="19"/>
      <c r="FOV136" s="8"/>
      <c r="FOW136" s="6"/>
      <c r="FOX136" s="6"/>
      <c r="FOY136" s="19"/>
      <c r="FOZ136" s="8"/>
      <c r="FPA136" s="6"/>
      <c r="FPB136" s="6"/>
      <c r="FPC136" s="19"/>
      <c r="FPD136" s="8"/>
      <c r="FPE136" s="6"/>
      <c r="FPF136" s="6"/>
      <c r="FPG136" s="19"/>
      <c r="FPH136" s="8"/>
      <c r="FPI136" s="6"/>
      <c r="FPJ136" s="6"/>
      <c r="FPK136" s="19"/>
      <c r="FPL136" s="8"/>
      <c r="FPM136" s="6"/>
      <c r="FPN136" s="6"/>
      <c r="FPO136" s="19"/>
      <c r="FPP136" s="8"/>
      <c r="FPQ136" s="6"/>
      <c r="FPR136" s="6"/>
      <c r="FPS136" s="19"/>
      <c r="FPT136" s="8"/>
      <c r="FPU136" s="6"/>
      <c r="FPV136" s="6"/>
      <c r="FPW136" s="19"/>
      <c r="FPX136" s="8"/>
      <c r="FPY136" s="6"/>
      <c r="FPZ136" s="6"/>
      <c r="FQA136" s="19"/>
      <c r="FQB136" s="8"/>
      <c r="FQC136" s="6"/>
      <c r="FQD136" s="6"/>
      <c r="FQE136" s="19"/>
      <c r="FQF136" s="8"/>
      <c r="FQG136" s="6"/>
      <c r="FQH136" s="6"/>
      <c r="FQI136" s="19"/>
      <c r="FQJ136" s="8"/>
      <c r="FQK136" s="6"/>
      <c r="FQL136" s="6"/>
      <c r="FQM136" s="19"/>
      <c r="FQN136" s="8"/>
      <c r="FQO136" s="6"/>
      <c r="FQP136" s="6"/>
      <c r="FQQ136" s="19"/>
      <c r="FQR136" s="8"/>
      <c r="FQS136" s="6"/>
      <c r="FQT136" s="6"/>
      <c r="FQU136" s="19"/>
      <c r="FQV136" s="8"/>
      <c r="FQW136" s="6"/>
      <c r="FQX136" s="6"/>
      <c r="FQY136" s="19"/>
      <c r="FQZ136" s="8"/>
      <c r="FRA136" s="6"/>
      <c r="FRB136" s="6"/>
      <c r="FRC136" s="19"/>
      <c r="FRD136" s="8"/>
      <c r="FRE136" s="6"/>
      <c r="FRF136" s="6"/>
      <c r="FRG136" s="19"/>
      <c r="FRH136" s="8"/>
      <c r="FRI136" s="6"/>
      <c r="FRJ136" s="6"/>
      <c r="FRK136" s="19"/>
      <c r="FRL136" s="8"/>
      <c r="FRM136" s="6"/>
      <c r="FRN136" s="6"/>
      <c r="FRO136" s="19"/>
      <c r="FRP136" s="8"/>
      <c r="FRQ136" s="6"/>
      <c r="FRR136" s="6"/>
      <c r="FRS136" s="19"/>
      <c r="FRT136" s="8"/>
      <c r="FRU136" s="6"/>
      <c r="FRV136" s="6"/>
      <c r="FRW136" s="19"/>
      <c r="FRX136" s="8"/>
      <c r="FRY136" s="6"/>
      <c r="FRZ136" s="6"/>
      <c r="FSA136" s="19"/>
      <c r="FSB136" s="8"/>
      <c r="FSC136" s="6"/>
      <c r="FSD136" s="6"/>
      <c r="FSE136" s="19"/>
      <c r="FSF136" s="8"/>
      <c r="FSG136" s="6"/>
      <c r="FSH136" s="6"/>
      <c r="FSI136" s="19"/>
      <c r="FSJ136" s="8"/>
      <c r="FSK136" s="6"/>
      <c r="FSL136" s="6"/>
      <c r="FSM136" s="19"/>
      <c r="FSN136" s="8"/>
      <c r="FSO136" s="6"/>
      <c r="FSP136" s="6"/>
      <c r="FSQ136" s="19"/>
      <c r="FSR136" s="8"/>
      <c r="FSS136" s="6"/>
      <c r="FST136" s="6"/>
      <c r="FSU136" s="19"/>
      <c r="FSV136" s="8"/>
      <c r="FSW136" s="6"/>
      <c r="FSX136" s="6"/>
      <c r="FSY136" s="19"/>
      <c r="FSZ136" s="8"/>
      <c r="FTA136" s="6"/>
      <c r="FTB136" s="6"/>
      <c r="FTC136" s="19"/>
      <c r="FTD136" s="8"/>
      <c r="FTE136" s="6"/>
      <c r="FTF136" s="6"/>
      <c r="FTG136" s="19"/>
      <c r="FTH136" s="8"/>
      <c r="FTI136" s="6"/>
      <c r="FTJ136" s="6"/>
      <c r="FTK136" s="19"/>
      <c r="FTL136" s="8"/>
      <c r="FTM136" s="6"/>
      <c r="FTN136" s="6"/>
      <c r="FTO136" s="19"/>
      <c r="FTP136" s="8"/>
      <c r="FTQ136" s="6"/>
      <c r="FTR136" s="6"/>
      <c r="FTS136" s="19"/>
      <c r="FTT136" s="8"/>
      <c r="FTU136" s="6"/>
      <c r="FTV136" s="6"/>
      <c r="FTW136" s="19"/>
      <c r="FTX136" s="8"/>
      <c r="FTY136" s="6"/>
      <c r="FTZ136" s="6"/>
      <c r="FUA136" s="19"/>
      <c r="FUB136" s="8"/>
      <c r="FUC136" s="6"/>
      <c r="FUD136" s="6"/>
      <c r="FUE136" s="19"/>
      <c r="FUF136" s="8"/>
      <c r="FUG136" s="6"/>
      <c r="FUH136" s="6"/>
      <c r="FUI136" s="19"/>
      <c r="FUJ136" s="8"/>
      <c r="FUK136" s="6"/>
      <c r="FUL136" s="6"/>
      <c r="FUM136" s="19"/>
      <c r="FUN136" s="8"/>
      <c r="FUO136" s="6"/>
      <c r="FUP136" s="6"/>
      <c r="FUQ136" s="19"/>
      <c r="FUR136" s="8"/>
      <c r="FUS136" s="6"/>
      <c r="FUT136" s="6"/>
      <c r="FUU136" s="19"/>
      <c r="FUV136" s="8"/>
      <c r="FUW136" s="6"/>
      <c r="FUX136" s="6"/>
      <c r="FUY136" s="19"/>
      <c r="FUZ136" s="8"/>
      <c r="FVA136" s="6"/>
      <c r="FVB136" s="6"/>
      <c r="FVC136" s="19"/>
      <c r="FVD136" s="8"/>
      <c r="FVE136" s="6"/>
      <c r="FVF136" s="6"/>
      <c r="FVG136" s="19"/>
      <c r="FVH136" s="8"/>
      <c r="FVI136" s="6"/>
      <c r="FVJ136" s="6"/>
      <c r="FVK136" s="19"/>
      <c r="FVL136" s="8"/>
      <c r="FVM136" s="6"/>
      <c r="FVN136" s="6"/>
      <c r="FVO136" s="19"/>
      <c r="FVP136" s="8"/>
      <c r="FVQ136" s="6"/>
      <c r="FVR136" s="6"/>
      <c r="FVS136" s="19"/>
      <c r="FVT136" s="8"/>
      <c r="FVU136" s="6"/>
      <c r="FVV136" s="6"/>
      <c r="FVW136" s="19"/>
      <c r="FVX136" s="8"/>
      <c r="FVY136" s="6"/>
      <c r="FVZ136" s="6"/>
      <c r="FWA136" s="19"/>
      <c r="FWB136" s="8"/>
      <c r="FWC136" s="6"/>
      <c r="FWD136" s="6"/>
      <c r="FWE136" s="19"/>
      <c r="FWF136" s="8"/>
      <c r="FWG136" s="6"/>
      <c r="FWH136" s="6"/>
      <c r="FWI136" s="19"/>
      <c r="FWJ136" s="8"/>
      <c r="FWK136" s="6"/>
      <c r="FWL136" s="6"/>
      <c r="FWM136" s="19"/>
      <c r="FWN136" s="8"/>
      <c r="FWO136" s="6"/>
      <c r="FWP136" s="6"/>
      <c r="FWQ136" s="19"/>
      <c r="FWR136" s="8"/>
      <c r="FWS136" s="6"/>
      <c r="FWT136" s="6"/>
      <c r="FWU136" s="19"/>
      <c r="FWV136" s="8"/>
      <c r="FWW136" s="6"/>
      <c r="FWX136" s="6"/>
      <c r="FWY136" s="19"/>
      <c r="FWZ136" s="8"/>
      <c r="FXA136" s="6"/>
      <c r="FXB136" s="6"/>
      <c r="FXC136" s="19"/>
      <c r="FXD136" s="8"/>
      <c r="FXE136" s="6"/>
      <c r="FXF136" s="6"/>
      <c r="FXG136" s="19"/>
      <c r="FXH136" s="8"/>
      <c r="FXI136" s="6"/>
      <c r="FXJ136" s="6"/>
      <c r="FXK136" s="19"/>
      <c r="FXL136" s="8"/>
      <c r="FXM136" s="6"/>
      <c r="FXN136" s="6"/>
      <c r="FXO136" s="19"/>
      <c r="FXP136" s="8"/>
      <c r="FXQ136" s="6"/>
      <c r="FXR136" s="6"/>
      <c r="FXS136" s="19"/>
      <c r="FXT136" s="8"/>
      <c r="FXU136" s="6"/>
      <c r="FXV136" s="6"/>
      <c r="FXW136" s="19"/>
      <c r="FXX136" s="8"/>
      <c r="FXY136" s="6"/>
      <c r="FXZ136" s="6"/>
      <c r="FYA136" s="19"/>
      <c r="FYB136" s="8"/>
      <c r="FYC136" s="6"/>
      <c r="FYD136" s="6"/>
      <c r="FYE136" s="19"/>
      <c r="FYF136" s="8"/>
      <c r="FYG136" s="6"/>
      <c r="FYH136" s="6"/>
      <c r="FYI136" s="19"/>
      <c r="FYJ136" s="8"/>
      <c r="FYK136" s="6"/>
      <c r="FYL136" s="6"/>
      <c r="FYM136" s="19"/>
      <c r="FYN136" s="8"/>
      <c r="FYO136" s="6"/>
      <c r="FYP136" s="6"/>
      <c r="FYQ136" s="19"/>
      <c r="FYR136" s="8"/>
      <c r="FYS136" s="6"/>
      <c r="FYT136" s="6"/>
      <c r="FYU136" s="19"/>
      <c r="FYV136" s="8"/>
      <c r="FYW136" s="6"/>
      <c r="FYX136" s="6"/>
      <c r="FYY136" s="19"/>
      <c r="FYZ136" s="8"/>
      <c r="FZA136" s="6"/>
      <c r="FZB136" s="6"/>
      <c r="FZC136" s="19"/>
      <c r="FZD136" s="8"/>
      <c r="FZE136" s="6"/>
      <c r="FZF136" s="6"/>
      <c r="FZG136" s="19"/>
      <c r="FZH136" s="8"/>
      <c r="FZI136" s="6"/>
      <c r="FZJ136" s="6"/>
      <c r="FZK136" s="19"/>
      <c r="FZL136" s="8"/>
      <c r="FZM136" s="6"/>
      <c r="FZN136" s="6"/>
      <c r="FZO136" s="19"/>
      <c r="FZP136" s="8"/>
      <c r="FZQ136" s="6"/>
      <c r="FZR136" s="6"/>
      <c r="FZS136" s="19"/>
      <c r="FZT136" s="8"/>
      <c r="FZU136" s="6"/>
      <c r="FZV136" s="6"/>
      <c r="FZW136" s="19"/>
      <c r="FZX136" s="8"/>
      <c r="FZY136" s="6"/>
      <c r="FZZ136" s="6"/>
      <c r="GAA136" s="19"/>
      <c r="GAB136" s="8"/>
      <c r="GAC136" s="6"/>
      <c r="GAD136" s="6"/>
      <c r="GAE136" s="19"/>
      <c r="GAF136" s="8"/>
      <c r="GAG136" s="6"/>
      <c r="GAH136" s="6"/>
      <c r="GAI136" s="19"/>
      <c r="GAJ136" s="8"/>
      <c r="GAK136" s="6"/>
      <c r="GAL136" s="6"/>
      <c r="GAM136" s="19"/>
      <c r="GAN136" s="8"/>
      <c r="GAO136" s="6"/>
      <c r="GAP136" s="6"/>
      <c r="GAQ136" s="19"/>
      <c r="GAR136" s="8"/>
      <c r="GAS136" s="6"/>
      <c r="GAT136" s="6"/>
      <c r="GAU136" s="19"/>
      <c r="GAV136" s="8"/>
      <c r="GAW136" s="6"/>
      <c r="GAX136" s="6"/>
      <c r="GAY136" s="19"/>
      <c r="GAZ136" s="8"/>
      <c r="GBA136" s="6"/>
      <c r="GBB136" s="6"/>
      <c r="GBC136" s="19"/>
      <c r="GBD136" s="8"/>
      <c r="GBE136" s="6"/>
      <c r="GBF136" s="6"/>
      <c r="GBG136" s="19"/>
      <c r="GBH136" s="8"/>
      <c r="GBI136" s="6"/>
      <c r="GBJ136" s="6"/>
      <c r="GBK136" s="19"/>
      <c r="GBL136" s="8"/>
      <c r="GBM136" s="6"/>
      <c r="GBN136" s="6"/>
      <c r="GBO136" s="19"/>
      <c r="GBP136" s="8"/>
      <c r="GBQ136" s="6"/>
      <c r="GBR136" s="6"/>
      <c r="GBS136" s="19"/>
      <c r="GBT136" s="8"/>
      <c r="GBU136" s="6"/>
      <c r="GBV136" s="6"/>
      <c r="GBW136" s="19"/>
      <c r="GBX136" s="8"/>
      <c r="GBY136" s="6"/>
      <c r="GBZ136" s="6"/>
      <c r="GCA136" s="19"/>
      <c r="GCB136" s="8"/>
      <c r="GCC136" s="6"/>
      <c r="GCD136" s="6"/>
      <c r="GCE136" s="19"/>
      <c r="GCF136" s="8"/>
      <c r="GCG136" s="6"/>
      <c r="GCH136" s="6"/>
      <c r="GCI136" s="19"/>
      <c r="GCJ136" s="8"/>
      <c r="GCK136" s="6"/>
      <c r="GCL136" s="6"/>
      <c r="GCM136" s="19"/>
      <c r="GCN136" s="8"/>
      <c r="GCO136" s="6"/>
      <c r="GCP136" s="6"/>
      <c r="GCQ136" s="19"/>
      <c r="GCR136" s="8"/>
      <c r="GCS136" s="6"/>
      <c r="GCT136" s="6"/>
      <c r="GCU136" s="19"/>
      <c r="GCV136" s="8"/>
      <c r="GCW136" s="6"/>
      <c r="GCX136" s="6"/>
      <c r="GCY136" s="19"/>
      <c r="GCZ136" s="8"/>
      <c r="GDA136" s="6"/>
      <c r="GDB136" s="6"/>
      <c r="GDC136" s="19"/>
      <c r="GDD136" s="8"/>
      <c r="GDE136" s="6"/>
      <c r="GDF136" s="6"/>
      <c r="GDG136" s="19"/>
      <c r="GDH136" s="8"/>
      <c r="GDI136" s="6"/>
      <c r="GDJ136" s="6"/>
      <c r="GDK136" s="19"/>
      <c r="GDL136" s="8"/>
      <c r="GDM136" s="6"/>
      <c r="GDN136" s="6"/>
      <c r="GDO136" s="19"/>
      <c r="GDP136" s="8"/>
      <c r="GDQ136" s="6"/>
      <c r="GDR136" s="6"/>
      <c r="GDS136" s="19"/>
      <c r="GDT136" s="8"/>
      <c r="GDU136" s="6"/>
      <c r="GDV136" s="6"/>
      <c r="GDW136" s="19"/>
      <c r="GDX136" s="8"/>
      <c r="GDY136" s="6"/>
      <c r="GDZ136" s="6"/>
      <c r="GEA136" s="19"/>
      <c r="GEB136" s="8"/>
      <c r="GEC136" s="6"/>
      <c r="GED136" s="6"/>
      <c r="GEE136" s="19"/>
      <c r="GEF136" s="8"/>
      <c r="GEG136" s="6"/>
      <c r="GEH136" s="6"/>
      <c r="GEI136" s="19"/>
      <c r="GEJ136" s="8"/>
      <c r="GEK136" s="6"/>
      <c r="GEL136" s="6"/>
      <c r="GEM136" s="19"/>
      <c r="GEN136" s="8"/>
      <c r="GEO136" s="6"/>
      <c r="GEP136" s="6"/>
      <c r="GEQ136" s="19"/>
      <c r="GER136" s="8"/>
      <c r="GES136" s="6"/>
      <c r="GET136" s="6"/>
      <c r="GEU136" s="19"/>
      <c r="GEV136" s="8"/>
      <c r="GEW136" s="6"/>
      <c r="GEX136" s="6"/>
      <c r="GEY136" s="19"/>
      <c r="GEZ136" s="8"/>
      <c r="GFA136" s="6"/>
      <c r="GFB136" s="6"/>
      <c r="GFC136" s="19"/>
      <c r="GFD136" s="8"/>
      <c r="GFE136" s="6"/>
      <c r="GFF136" s="6"/>
      <c r="GFG136" s="19"/>
      <c r="GFH136" s="8"/>
      <c r="GFI136" s="6"/>
      <c r="GFJ136" s="6"/>
      <c r="GFK136" s="19"/>
      <c r="GFL136" s="8"/>
      <c r="GFM136" s="6"/>
      <c r="GFN136" s="6"/>
      <c r="GFO136" s="19"/>
      <c r="GFP136" s="8"/>
      <c r="GFQ136" s="6"/>
      <c r="GFR136" s="6"/>
      <c r="GFS136" s="19"/>
      <c r="GFT136" s="8"/>
      <c r="GFU136" s="6"/>
      <c r="GFV136" s="6"/>
      <c r="GFW136" s="19"/>
      <c r="GFX136" s="8"/>
      <c r="GFY136" s="6"/>
      <c r="GFZ136" s="6"/>
      <c r="GGA136" s="19"/>
      <c r="GGB136" s="8"/>
      <c r="GGC136" s="6"/>
      <c r="GGD136" s="6"/>
      <c r="GGE136" s="19"/>
      <c r="GGF136" s="8"/>
      <c r="GGG136" s="6"/>
      <c r="GGH136" s="6"/>
      <c r="GGI136" s="19"/>
      <c r="GGJ136" s="8"/>
      <c r="GGK136" s="6"/>
      <c r="GGL136" s="6"/>
      <c r="GGM136" s="19"/>
      <c r="GGN136" s="8"/>
      <c r="GGO136" s="6"/>
      <c r="GGP136" s="6"/>
      <c r="GGQ136" s="19"/>
      <c r="GGR136" s="8"/>
      <c r="GGS136" s="6"/>
      <c r="GGT136" s="6"/>
      <c r="GGU136" s="19"/>
      <c r="GGV136" s="8"/>
      <c r="GGW136" s="6"/>
      <c r="GGX136" s="6"/>
      <c r="GGY136" s="19"/>
      <c r="GGZ136" s="8"/>
      <c r="GHA136" s="6"/>
      <c r="GHB136" s="6"/>
      <c r="GHC136" s="19"/>
      <c r="GHD136" s="8"/>
      <c r="GHE136" s="6"/>
      <c r="GHF136" s="6"/>
      <c r="GHG136" s="19"/>
      <c r="GHH136" s="8"/>
      <c r="GHI136" s="6"/>
      <c r="GHJ136" s="6"/>
      <c r="GHK136" s="19"/>
      <c r="GHL136" s="8"/>
      <c r="GHM136" s="6"/>
      <c r="GHN136" s="6"/>
      <c r="GHO136" s="19"/>
      <c r="GHP136" s="8"/>
      <c r="GHQ136" s="6"/>
      <c r="GHR136" s="6"/>
      <c r="GHS136" s="19"/>
      <c r="GHT136" s="8"/>
      <c r="GHU136" s="6"/>
      <c r="GHV136" s="6"/>
      <c r="GHW136" s="19"/>
      <c r="GHX136" s="8"/>
      <c r="GHY136" s="6"/>
      <c r="GHZ136" s="6"/>
      <c r="GIA136" s="19"/>
      <c r="GIB136" s="8"/>
      <c r="GIC136" s="6"/>
      <c r="GID136" s="6"/>
      <c r="GIE136" s="19"/>
      <c r="GIF136" s="8"/>
      <c r="GIG136" s="6"/>
      <c r="GIH136" s="6"/>
      <c r="GII136" s="19"/>
      <c r="GIJ136" s="8"/>
      <c r="GIK136" s="6"/>
      <c r="GIL136" s="6"/>
      <c r="GIM136" s="19"/>
      <c r="GIN136" s="8"/>
      <c r="GIO136" s="6"/>
      <c r="GIP136" s="6"/>
      <c r="GIQ136" s="19"/>
      <c r="GIR136" s="8"/>
      <c r="GIS136" s="6"/>
      <c r="GIT136" s="6"/>
      <c r="GIU136" s="19"/>
      <c r="GIV136" s="8"/>
      <c r="GIW136" s="6"/>
      <c r="GIX136" s="6"/>
      <c r="GIY136" s="19"/>
      <c r="GIZ136" s="8"/>
      <c r="GJA136" s="6"/>
      <c r="GJB136" s="6"/>
      <c r="GJC136" s="19"/>
      <c r="GJD136" s="8"/>
      <c r="GJE136" s="6"/>
      <c r="GJF136" s="6"/>
      <c r="GJG136" s="19"/>
      <c r="GJH136" s="8"/>
      <c r="GJI136" s="6"/>
      <c r="GJJ136" s="6"/>
      <c r="GJK136" s="19"/>
      <c r="GJL136" s="8"/>
      <c r="GJM136" s="6"/>
      <c r="GJN136" s="6"/>
      <c r="GJO136" s="19"/>
      <c r="GJP136" s="8"/>
      <c r="GJQ136" s="6"/>
      <c r="GJR136" s="6"/>
      <c r="GJS136" s="19"/>
      <c r="GJT136" s="8"/>
      <c r="GJU136" s="6"/>
      <c r="GJV136" s="6"/>
      <c r="GJW136" s="19"/>
      <c r="GJX136" s="8"/>
      <c r="GJY136" s="6"/>
      <c r="GJZ136" s="6"/>
      <c r="GKA136" s="19"/>
      <c r="GKB136" s="8"/>
      <c r="GKC136" s="6"/>
      <c r="GKD136" s="6"/>
      <c r="GKE136" s="19"/>
      <c r="GKF136" s="8"/>
      <c r="GKG136" s="6"/>
      <c r="GKH136" s="6"/>
      <c r="GKI136" s="19"/>
      <c r="GKJ136" s="8"/>
      <c r="GKK136" s="6"/>
      <c r="GKL136" s="6"/>
      <c r="GKM136" s="19"/>
      <c r="GKN136" s="8"/>
      <c r="GKO136" s="6"/>
      <c r="GKP136" s="6"/>
      <c r="GKQ136" s="19"/>
      <c r="GKR136" s="8"/>
      <c r="GKS136" s="6"/>
      <c r="GKT136" s="6"/>
      <c r="GKU136" s="19"/>
      <c r="GKV136" s="8"/>
      <c r="GKW136" s="6"/>
      <c r="GKX136" s="6"/>
      <c r="GKY136" s="19"/>
      <c r="GKZ136" s="8"/>
      <c r="GLA136" s="6"/>
      <c r="GLB136" s="6"/>
      <c r="GLC136" s="19"/>
      <c r="GLD136" s="8"/>
      <c r="GLE136" s="6"/>
      <c r="GLF136" s="6"/>
      <c r="GLG136" s="19"/>
      <c r="GLH136" s="8"/>
      <c r="GLI136" s="6"/>
      <c r="GLJ136" s="6"/>
      <c r="GLK136" s="19"/>
      <c r="GLL136" s="8"/>
      <c r="GLM136" s="6"/>
      <c r="GLN136" s="6"/>
      <c r="GLO136" s="19"/>
      <c r="GLP136" s="8"/>
      <c r="GLQ136" s="6"/>
      <c r="GLR136" s="6"/>
      <c r="GLS136" s="19"/>
      <c r="GLT136" s="8"/>
      <c r="GLU136" s="6"/>
      <c r="GLV136" s="6"/>
      <c r="GLW136" s="19"/>
      <c r="GLX136" s="8"/>
      <c r="GLY136" s="6"/>
      <c r="GLZ136" s="6"/>
      <c r="GMA136" s="19"/>
      <c r="GMB136" s="8"/>
      <c r="GMC136" s="6"/>
      <c r="GMD136" s="6"/>
      <c r="GME136" s="19"/>
      <c r="GMF136" s="8"/>
      <c r="GMG136" s="6"/>
      <c r="GMH136" s="6"/>
      <c r="GMI136" s="19"/>
      <c r="GMJ136" s="8"/>
      <c r="GMK136" s="6"/>
      <c r="GML136" s="6"/>
      <c r="GMM136" s="19"/>
      <c r="GMN136" s="8"/>
      <c r="GMO136" s="6"/>
      <c r="GMP136" s="6"/>
      <c r="GMQ136" s="19"/>
      <c r="GMR136" s="8"/>
      <c r="GMS136" s="6"/>
      <c r="GMT136" s="6"/>
      <c r="GMU136" s="19"/>
      <c r="GMV136" s="8"/>
      <c r="GMW136" s="6"/>
      <c r="GMX136" s="6"/>
      <c r="GMY136" s="19"/>
      <c r="GMZ136" s="8"/>
      <c r="GNA136" s="6"/>
      <c r="GNB136" s="6"/>
      <c r="GNC136" s="19"/>
      <c r="GND136" s="8"/>
      <c r="GNE136" s="6"/>
      <c r="GNF136" s="6"/>
      <c r="GNG136" s="19"/>
      <c r="GNH136" s="8"/>
      <c r="GNI136" s="6"/>
      <c r="GNJ136" s="6"/>
      <c r="GNK136" s="19"/>
      <c r="GNL136" s="8"/>
      <c r="GNM136" s="6"/>
      <c r="GNN136" s="6"/>
      <c r="GNO136" s="19"/>
      <c r="GNP136" s="8"/>
      <c r="GNQ136" s="6"/>
      <c r="GNR136" s="6"/>
      <c r="GNS136" s="19"/>
      <c r="GNT136" s="8"/>
      <c r="GNU136" s="6"/>
      <c r="GNV136" s="6"/>
      <c r="GNW136" s="19"/>
      <c r="GNX136" s="8"/>
      <c r="GNY136" s="6"/>
      <c r="GNZ136" s="6"/>
      <c r="GOA136" s="19"/>
      <c r="GOB136" s="8"/>
      <c r="GOC136" s="6"/>
      <c r="GOD136" s="6"/>
      <c r="GOE136" s="19"/>
      <c r="GOF136" s="8"/>
      <c r="GOG136" s="6"/>
      <c r="GOH136" s="6"/>
      <c r="GOI136" s="19"/>
      <c r="GOJ136" s="8"/>
      <c r="GOK136" s="6"/>
      <c r="GOL136" s="6"/>
      <c r="GOM136" s="19"/>
      <c r="GON136" s="8"/>
      <c r="GOO136" s="6"/>
      <c r="GOP136" s="6"/>
      <c r="GOQ136" s="19"/>
      <c r="GOR136" s="8"/>
      <c r="GOS136" s="6"/>
      <c r="GOT136" s="6"/>
      <c r="GOU136" s="19"/>
      <c r="GOV136" s="8"/>
      <c r="GOW136" s="6"/>
      <c r="GOX136" s="6"/>
      <c r="GOY136" s="19"/>
      <c r="GOZ136" s="8"/>
      <c r="GPA136" s="6"/>
      <c r="GPB136" s="6"/>
      <c r="GPC136" s="19"/>
      <c r="GPD136" s="8"/>
      <c r="GPE136" s="6"/>
      <c r="GPF136" s="6"/>
      <c r="GPG136" s="19"/>
      <c r="GPH136" s="8"/>
      <c r="GPI136" s="6"/>
      <c r="GPJ136" s="6"/>
      <c r="GPK136" s="19"/>
      <c r="GPL136" s="8"/>
      <c r="GPM136" s="6"/>
      <c r="GPN136" s="6"/>
      <c r="GPO136" s="19"/>
      <c r="GPP136" s="8"/>
      <c r="GPQ136" s="6"/>
      <c r="GPR136" s="6"/>
      <c r="GPS136" s="19"/>
      <c r="GPT136" s="8"/>
      <c r="GPU136" s="6"/>
      <c r="GPV136" s="6"/>
      <c r="GPW136" s="19"/>
      <c r="GPX136" s="8"/>
      <c r="GPY136" s="6"/>
      <c r="GPZ136" s="6"/>
      <c r="GQA136" s="19"/>
      <c r="GQB136" s="8"/>
      <c r="GQC136" s="6"/>
      <c r="GQD136" s="6"/>
      <c r="GQE136" s="19"/>
      <c r="GQF136" s="8"/>
      <c r="GQG136" s="6"/>
      <c r="GQH136" s="6"/>
      <c r="GQI136" s="19"/>
      <c r="GQJ136" s="8"/>
      <c r="GQK136" s="6"/>
      <c r="GQL136" s="6"/>
      <c r="GQM136" s="19"/>
      <c r="GQN136" s="8"/>
      <c r="GQO136" s="6"/>
      <c r="GQP136" s="6"/>
      <c r="GQQ136" s="19"/>
      <c r="GQR136" s="8"/>
      <c r="GQS136" s="6"/>
      <c r="GQT136" s="6"/>
      <c r="GQU136" s="19"/>
      <c r="GQV136" s="8"/>
      <c r="GQW136" s="6"/>
      <c r="GQX136" s="6"/>
      <c r="GQY136" s="19"/>
      <c r="GQZ136" s="8"/>
      <c r="GRA136" s="6"/>
      <c r="GRB136" s="6"/>
      <c r="GRC136" s="19"/>
      <c r="GRD136" s="8"/>
      <c r="GRE136" s="6"/>
      <c r="GRF136" s="6"/>
      <c r="GRG136" s="19"/>
      <c r="GRH136" s="8"/>
      <c r="GRI136" s="6"/>
      <c r="GRJ136" s="6"/>
      <c r="GRK136" s="19"/>
      <c r="GRL136" s="8"/>
      <c r="GRM136" s="6"/>
      <c r="GRN136" s="6"/>
      <c r="GRO136" s="19"/>
      <c r="GRP136" s="8"/>
      <c r="GRQ136" s="6"/>
      <c r="GRR136" s="6"/>
      <c r="GRS136" s="19"/>
      <c r="GRT136" s="8"/>
      <c r="GRU136" s="6"/>
      <c r="GRV136" s="6"/>
      <c r="GRW136" s="19"/>
      <c r="GRX136" s="8"/>
      <c r="GRY136" s="6"/>
      <c r="GRZ136" s="6"/>
      <c r="GSA136" s="19"/>
      <c r="GSB136" s="8"/>
      <c r="GSC136" s="6"/>
      <c r="GSD136" s="6"/>
      <c r="GSE136" s="19"/>
      <c r="GSF136" s="8"/>
      <c r="GSG136" s="6"/>
      <c r="GSH136" s="6"/>
      <c r="GSI136" s="19"/>
      <c r="GSJ136" s="8"/>
      <c r="GSK136" s="6"/>
      <c r="GSL136" s="6"/>
      <c r="GSM136" s="19"/>
      <c r="GSN136" s="8"/>
      <c r="GSO136" s="6"/>
      <c r="GSP136" s="6"/>
      <c r="GSQ136" s="19"/>
      <c r="GSR136" s="8"/>
      <c r="GSS136" s="6"/>
      <c r="GST136" s="6"/>
      <c r="GSU136" s="19"/>
      <c r="GSV136" s="8"/>
      <c r="GSW136" s="6"/>
      <c r="GSX136" s="6"/>
      <c r="GSY136" s="19"/>
      <c r="GSZ136" s="8"/>
      <c r="GTA136" s="6"/>
      <c r="GTB136" s="6"/>
      <c r="GTC136" s="19"/>
      <c r="GTD136" s="8"/>
      <c r="GTE136" s="6"/>
      <c r="GTF136" s="6"/>
      <c r="GTG136" s="19"/>
      <c r="GTH136" s="8"/>
      <c r="GTI136" s="6"/>
      <c r="GTJ136" s="6"/>
      <c r="GTK136" s="19"/>
      <c r="GTL136" s="8"/>
      <c r="GTM136" s="6"/>
      <c r="GTN136" s="6"/>
      <c r="GTO136" s="19"/>
      <c r="GTP136" s="8"/>
      <c r="GTQ136" s="6"/>
      <c r="GTR136" s="6"/>
      <c r="GTS136" s="19"/>
      <c r="GTT136" s="8"/>
      <c r="GTU136" s="6"/>
      <c r="GTV136" s="6"/>
      <c r="GTW136" s="19"/>
      <c r="GTX136" s="8"/>
      <c r="GTY136" s="6"/>
      <c r="GTZ136" s="6"/>
      <c r="GUA136" s="19"/>
      <c r="GUB136" s="8"/>
      <c r="GUC136" s="6"/>
      <c r="GUD136" s="6"/>
      <c r="GUE136" s="19"/>
      <c r="GUF136" s="8"/>
      <c r="GUG136" s="6"/>
      <c r="GUH136" s="6"/>
      <c r="GUI136" s="19"/>
      <c r="GUJ136" s="8"/>
      <c r="GUK136" s="6"/>
      <c r="GUL136" s="6"/>
      <c r="GUM136" s="19"/>
      <c r="GUN136" s="8"/>
      <c r="GUO136" s="6"/>
      <c r="GUP136" s="6"/>
      <c r="GUQ136" s="19"/>
      <c r="GUR136" s="8"/>
      <c r="GUS136" s="6"/>
      <c r="GUT136" s="6"/>
      <c r="GUU136" s="19"/>
      <c r="GUV136" s="8"/>
      <c r="GUW136" s="6"/>
      <c r="GUX136" s="6"/>
      <c r="GUY136" s="19"/>
      <c r="GUZ136" s="8"/>
      <c r="GVA136" s="6"/>
      <c r="GVB136" s="6"/>
      <c r="GVC136" s="19"/>
      <c r="GVD136" s="8"/>
      <c r="GVE136" s="6"/>
      <c r="GVF136" s="6"/>
      <c r="GVG136" s="19"/>
      <c r="GVH136" s="8"/>
      <c r="GVI136" s="6"/>
      <c r="GVJ136" s="6"/>
      <c r="GVK136" s="19"/>
      <c r="GVL136" s="8"/>
      <c r="GVM136" s="6"/>
      <c r="GVN136" s="6"/>
      <c r="GVO136" s="19"/>
      <c r="GVP136" s="8"/>
      <c r="GVQ136" s="6"/>
      <c r="GVR136" s="6"/>
      <c r="GVS136" s="19"/>
      <c r="GVT136" s="8"/>
      <c r="GVU136" s="6"/>
      <c r="GVV136" s="6"/>
      <c r="GVW136" s="19"/>
      <c r="GVX136" s="8"/>
      <c r="GVY136" s="6"/>
      <c r="GVZ136" s="6"/>
      <c r="GWA136" s="19"/>
      <c r="GWB136" s="8"/>
      <c r="GWC136" s="6"/>
      <c r="GWD136" s="6"/>
      <c r="GWE136" s="19"/>
      <c r="GWF136" s="8"/>
      <c r="GWG136" s="6"/>
      <c r="GWH136" s="6"/>
      <c r="GWI136" s="19"/>
      <c r="GWJ136" s="8"/>
      <c r="GWK136" s="6"/>
      <c r="GWL136" s="6"/>
      <c r="GWM136" s="19"/>
      <c r="GWN136" s="8"/>
      <c r="GWO136" s="6"/>
      <c r="GWP136" s="6"/>
      <c r="GWQ136" s="19"/>
      <c r="GWR136" s="8"/>
      <c r="GWS136" s="6"/>
      <c r="GWT136" s="6"/>
      <c r="GWU136" s="19"/>
      <c r="GWV136" s="8"/>
      <c r="GWW136" s="6"/>
      <c r="GWX136" s="6"/>
      <c r="GWY136" s="19"/>
      <c r="GWZ136" s="8"/>
      <c r="GXA136" s="6"/>
      <c r="GXB136" s="6"/>
      <c r="GXC136" s="19"/>
      <c r="GXD136" s="8"/>
      <c r="GXE136" s="6"/>
      <c r="GXF136" s="6"/>
      <c r="GXG136" s="19"/>
      <c r="GXH136" s="8"/>
      <c r="GXI136" s="6"/>
      <c r="GXJ136" s="6"/>
      <c r="GXK136" s="19"/>
      <c r="GXL136" s="8"/>
      <c r="GXM136" s="6"/>
      <c r="GXN136" s="6"/>
      <c r="GXO136" s="19"/>
      <c r="GXP136" s="8"/>
      <c r="GXQ136" s="6"/>
      <c r="GXR136" s="6"/>
      <c r="GXS136" s="19"/>
      <c r="GXT136" s="8"/>
      <c r="GXU136" s="6"/>
      <c r="GXV136" s="6"/>
      <c r="GXW136" s="19"/>
      <c r="GXX136" s="8"/>
      <c r="GXY136" s="6"/>
      <c r="GXZ136" s="6"/>
      <c r="GYA136" s="19"/>
      <c r="GYB136" s="8"/>
      <c r="GYC136" s="6"/>
      <c r="GYD136" s="6"/>
      <c r="GYE136" s="19"/>
      <c r="GYF136" s="8"/>
      <c r="GYG136" s="6"/>
      <c r="GYH136" s="6"/>
      <c r="GYI136" s="19"/>
      <c r="GYJ136" s="8"/>
      <c r="GYK136" s="6"/>
      <c r="GYL136" s="6"/>
      <c r="GYM136" s="19"/>
      <c r="GYN136" s="8"/>
      <c r="GYO136" s="6"/>
      <c r="GYP136" s="6"/>
      <c r="GYQ136" s="19"/>
      <c r="GYR136" s="8"/>
      <c r="GYS136" s="6"/>
      <c r="GYT136" s="6"/>
      <c r="GYU136" s="19"/>
      <c r="GYV136" s="8"/>
      <c r="GYW136" s="6"/>
      <c r="GYX136" s="6"/>
      <c r="GYY136" s="19"/>
      <c r="GYZ136" s="8"/>
      <c r="GZA136" s="6"/>
      <c r="GZB136" s="6"/>
      <c r="GZC136" s="19"/>
      <c r="GZD136" s="8"/>
      <c r="GZE136" s="6"/>
      <c r="GZF136" s="6"/>
      <c r="GZG136" s="19"/>
      <c r="GZH136" s="8"/>
      <c r="GZI136" s="6"/>
      <c r="GZJ136" s="6"/>
      <c r="GZK136" s="19"/>
      <c r="GZL136" s="8"/>
      <c r="GZM136" s="6"/>
      <c r="GZN136" s="6"/>
      <c r="GZO136" s="19"/>
      <c r="GZP136" s="8"/>
      <c r="GZQ136" s="6"/>
      <c r="GZR136" s="6"/>
      <c r="GZS136" s="19"/>
      <c r="GZT136" s="8"/>
      <c r="GZU136" s="6"/>
      <c r="GZV136" s="6"/>
      <c r="GZW136" s="19"/>
      <c r="GZX136" s="8"/>
      <c r="GZY136" s="6"/>
      <c r="GZZ136" s="6"/>
      <c r="HAA136" s="19"/>
      <c r="HAB136" s="8"/>
      <c r="HAC136" s="6"/>
      <c r="HAD136" s="6"/>
      <c r="HAE136" s="19"/>
      <c r="HAF136" s="8"/>
      <c r="HAG136" s="6"/>
      <c r="HAH136" s="6"/>
      <c r="HAI136" s="19"/>
      <c r="HAJ136" s="8"/>
      <c r="HAK136" s="6"/>
      <c r="HAL136" s="6"/>
      <c r="HAM136" s="19"/>
      <c r="HAN136" s="8"/>
      <c r="HAO136" s="6"/>
      <c r="HAP136" s="6"/>
      <c r="HAQ136" s="19"/>
      <c r="HAR136" s="8"/>
      <c r="HAS136" s="6"/>
      <c r="HAT136" s="6"/>
      <c r="HAU136" s="19"/>
      <c r="HAV136" s="8"/>
      <c r="HAW136" s="6"/>
      <c r="HAX136" s="6"/>
      <c r="HAY136" s="19"/>
      <c r="HAZ136" s="8"/>
      <c r="HBA136" s="6"/>
      <c r="HBB136" s="6"/>
      <c r="HBC136" s="19"/>
      <c r="HBD136" s="8"/>
      <c r="HBE136" s="6"/>
      <c r="HBF136" s="6"/>
      <c r="HBG136" s="19"/>
      <c r="HBH136" s="8"/>
      <c r="HBI136" s="6"/>
      <c r="HBJ136" s="6"/>
      <c r="HBK136" s="19"/>
      <c r="HBL136" s="8"/>
      <c r="HBM136" s="6"/>
      <c r="HBN136" s="6"/>
      <c r="HBO136" s="19"/>
      <c r="HBP136" s="8"/>
      <c r="HBQ136" s="6"/>
      <c r="HBR136" s="6"/>
      <c r="HBS136" s="19"/>
      <c r="HBT136" s="8"/>
      <c r="HBU136" s="6"/>
      <c r="HBV136" s="6"/>
      <c r="HBW136" s="19"/>
      <c r="HBX136" s="8"/>
      <c r="HBY136" s="6"/>
      <c r="HBZ136" s="6"/>
      <c r="HCA136" s="19"/>
      <c r="HCB136" s="8"/>
      <c r="HCC136" s="6"/>
      <c r="HCD136" s="6"/>
      <c r="HCE136" s="19"/>
      <c r="HCF136" s="8"/>
      <c r="HCG136" s="6"/>
      <c r="HCH136" s="6"/>
      <c r="HCI136" s="19"/>
      <c r="HCJ136" s="8"/>
      <c r="HCK136" s="6"/>
      <c r="HCL136" s="6"/>
      <c r="HCM136" s="19"/>
      <c r="HCN136" s="8"/>
      <c r="HCO136" s="6"/>
      <c r="HCP136" s="6"/>
      <c r="HCQ136" s="19"/>
      <c r="HCR136" s="8"/>
      <c r="HCS136" s="6"/>
      <c r="HCT136" s="6"/>
      <c r="HCU136" s="19"/>
      <c r="HCV136" s="8"/>
      <c r="HCW136" s="6"/>
      <c r="HCX136" s="6"/>
      <c r="HCY136" s="19"/>
      <c r="HCZ136" s="8"/>
      <c r="HDA136" s="6"/>
      <c r="HDB136" s="6"/>
      <c r="HDC136" s="19"/>
      <c r="HDD136" s="8"/>
      <c r="HDE136" s="6"/>
      <c r="HDF136" s="6"/>
      <c r="HDG136" s="19"/>
      <c r="HDH136" s="8"/>
      <c r="HDI136" s="6"/>
      <c r="HDJ136" s="6"/>
      <c r="HDK136" s="19"/>
      <c r="HDL136" s="8"/>
      <c r="HDM136" s="6"/>
      <c r="HDN136" s="6"/>
      <c r="HDO136" s="19"/>
      <c r="HDP136" s="8"/>
      <c r="HDQ136" s="6"/>
      <c r="HDR136" s="6"/>
      <c r="HDS136" s="19"/>
      <c r="HDT136" s="8"/>
      <c r="HDU136" s="6"/>
      <c r="HDV136" s="6"/>
      <c r="HDW136" s="19"/>
      <c r="HDX136" s="8"/>
      <c r="HDY136" s="6"/>
      <c r="HDZ136" s="6"/>
      <c r="HEA136" s="19"/>
      <c r="HEB136" s="8"/>
      <c r="HEC136" s="6"/>
      <c r="HED136" s="6"/>
      <c r="HEE136" s="19"/>
      <c r="HEF136" s="8"/>
      <c r="HEG136" s="6"/>
      <c r="HEH136" s="6"/>
      <c r="HEI136" s="19"/>
      <c r="HEJ136" s="8"/>
      <c r="HEK136" s="6"/>
      <c r="HEL136" s="6"/>
      <c r="HEM136" s="19"/>
      <c r="HEN136" s="8"/>
      <c r="HEO136" s="6"/>
      <c r="HEP136" s="6"/>
      <c r="HEQ136" s="19"/>
      <c r="HER136" s="8"/>
      <c r="HES136" s="6"/>
      <c r="HET136" s="6"/>
      <c r="HEU136" s="19"/>
      <c r="HEV136" s="8"/>
      <c r="HEW136" s="6"/>
      <c r="HEX136" s="6"/>
      <c r="HEY136" s="19"/>
      <c r="HEZ136" s="8"/>
      <c r="HFA136" s="6"/>
      <c r="HFB136" s="6"/>
      <c r="HFC136" s="19"/>
      <c r="HFD136" s="8"/>
      <c r="HFE136" s="6"/>
      <c r="HFF136" s="6"/>
      <c r="HFG136" s="19"/>
      <c r="HFH136" s="8"/>
      <c r="HFI136" s="6"/>
      <c r="HFJ136" s="6"/>
      <c r="HFK136" s="19"/>
      <c r="HFL136" s="8"/>
      <c r="HFM136" s="6"/>
      <c r="HFN136" s="6"/>
      <c r="HFO136" s="19"/>
      <c r="HFP136" s="8"/>
      <c r="HFQ136" s="6"/>
      <c r="HFR136" s="6"/>
      <c r="HFS136" s="19"/>
      <c r="HFT136" s="8"/>
      <c r="HFU136" s="6"/>
      <c r="HFV136" s="6"/>
      <c r="HFW136" s="19"/>
      <c r="HFX136" s="8"/>
      <c r="HFY136" s="6"/>
      <c r="HFZ136" s="6"/>
      <c r="HGA136" s="19"/>
      <c r="HGB136" s="8"/>
      <c r="HGC136" s="6"/>
      <c r="HGD136" s="6"/>
      <c r="HGE136" s="19"/>
      <c r="HGF136" s="8"/>
      <c r="HGG136" s="6"/>
      <c r="HGH136" s="6"/>
      <c r="HGI136" s="19"/>
      <c r="HGJ136" s="8"/>
      <c r="HGK136" s="6"/>
      <c r="HGL136" s="6"/>
      <c r="HGM136" s="19"/>
      <c r="HGN136" s="8"/>
      <c r="HGO136" s="6"/>
      <c r="HGP136" s="6"/>
      <c r="HGQ136" s="19"/>
      <c r="HGR136" s="8"/>
      <c r="HGS136" s="6"/>
      <c r="HGT136" s="6"/>
      <c r="HGU136" s="19"/>
      <c r="HGV136" s="8"/>
      <c r="HGW136" s="6"/>
      <c r="HGX136" s="6"/>
      <c r="HGY136" s="19"/>
      <c r="HGZ136" s="8"/>
      <c r="HHA136" s="6"/>
      <c r="HHB136" s="6"/>
      <c r="HHC136" s="19"/>
      <c r="HHD136" s="8"/>
      <c r="HHE136" s="6"/>
      <c r="HHF136" s="6"/>
      <c r="HHG136" s="19"/>
      <c r="HHH136" s="8"/>
      <c r="HHI136" s="6"/>
      <c r="HHJ136" s="6"/>
      <c r="HHK136" s="19"/>
      <c r="HHL136" s="8"/>
      <c r="HHM136" s="6"/>
      <c r="HHN136" s="6"/>
      <c r="HHO136" s="19"/>
      <c r="HHP136" s="8"/>
      <c r="HHQ136" s="6"/>
      <c r="HHR136" s="6"/>
      <c r="HHS136" s="19"/>
      <c r="HHT136" s="8"/>
      <c r="HHU136" s="6"/>
      <c r="HHV136" s="6"/>
      <c r="HHW136" s="19"/>
      <c r="HHX136" s="8"/>
      <c r="HHY136" s="6"/>
      <c r="HHZ136" s="6"/>
      <c r="HIA136" s="19"/>
      <c r="HIB136" s="8"/>
      <c r="HIC136" s="6"/>
      <c r="HID136" s="6"/>
      <c r="HIE136" s="19"/>
      <c r="HIF136" s="8"/>
      <c r="HIG136" s="6"/>
      <c r="HIH136" s="6"/>
      <c r="HII136" s="19"/>
      <c r="HIJ136" s="8"/>
      <c r="HIK136" s="6"/>
      <c r="HIL136" s="6"/>
      <c r="HIM136" s="19"/>
      <c r="HIN136" s="8"/>
      <c r="HIO136" s="6"/>
      <c r="HIP136" s="6"/>
      <c r="HIQ136" s="19"/>
      <c r="HIR136" s="8"/>
      <c r="HIS136" s="6"/>
      <c r="HIT136" s="6"/>
      <c r="HIU136" s="19"/>
      <c r="HIV136" s="8"/>
      <c r="HIW136" s="6"/>
      <c r="HIX136" s="6"/>
      <c r="HIY136" s="19"/>
      <c r="HIZ136" s="8"/>
      <c r="HJA136" s="6"/>
      <c r="HJB136" s="6"/>
      <c r="HJC136" s="19"/>
      <c r="HJD136" s="8"/>
      <c r="HJE136" s="6"/>
      <c r="HJF136" s="6"/>
      <c r="HJG136" s="19"/>
      <c r="HJH136" s="8"/>
      <c r="HJI136" s="6"/>
      <c r="HJJ136" s="6"/>
      <c r="HJK136" s="19"/>
      <c r="HJL136" s="8"/>
      <c r="HJM136" s="6"/>
      <c r="HJN136" s="6"/>
      <c r="HJO136" s="19"/>
      <c r="HJP136" s="8"/>
      <c r="HJQ136" s="6"/>
      <c r="HJR136" s="6"/>
      <c r="HJS136" s="19"/>
      <c r="HJT136" s="8"/>
      <c r="HJU136" s="6"/>
      <c r="HJV136" s="6"/>
      <c r="HJW136" s="19"/>
      <c r="HJX136" s="8"/>
      <c r="HJY136" s="6"/>
      <c r="HJZ136" s="6"/>
      <c r="HKA136" s="19"/>
      <c r="HKB136" s="8"/>
      <c r="HKC136" s="6"/>
      <c r="HKD136" s="6"/>
      <c r="HKE136" s="19"/>
      <c r="HKF136" s="8"/>
      <c r="HKG136" s="6"/>
      <c r="HKH136" s="6"/>
      <c r="HKI136" s="19"/>
      <c r="HKJ136" s="8"/>
      <c r="HKK136" s="6"/>
      <c r="HKL136" s="6"/>
      <c r="HKM136" s="19"/>
      <c r="HKN136" s="8"/>
      <c r="HKO136" s="6"/>
      <c r="HKP136" s="6"/>
      <c r="HKQ136" s="19"/>
      <c r="HKR136" s="8"/>
      <c r="HKS136" s="6"/>
      <c r="HKT136" s="6"/>
      <c r="HKU136" s="19"/>
      <c r="HKV136" s="8"/>
      <c r="HKW136" s="6"/>
      <c r="HKX136" s="6"/>
      <c r="HKY136" s="19"/>
      <c r="HKZ136" s="8"/>
      <c r="HLA136" s="6"/>
      <c r="HLB136" s="6"/>
      <c r="HLC136" s="19"/>
      <c r="HLD136" s="8"/>
      <c r="HLE136" s="6"/>
      <c r="HLF136" s="6"/>
      <c r="HLG136" s="19"/>
      <c r="HLH136" s="8"/>
      <c r="HLI136" s="6"/>
      <c r="HLJ136" s="6"/>
      <c r="HLK136" s="19"/>
      <c r="HLL136" s="8"/>
      <c r="HLM136" s="6"/>
      <c r="HLN136" s="6"/>
      <c r="HLO136" s="19"/>
      <c r="HLP136" s="8"/>
      <c r="HLQ136" s="6"/>
      <c r="HLR136" s="6"/>
      <c r="HLS136" s="19"/>
      <c r="HLT136" s="8"/>
      <c r="HLU136" s="6"/>
      <c r="HLV136" s="6"/>
      <c r="HLW136" s="19"/>
      <c r="HLX136" s="8"/>
      <c r="HLY136" s="6"/>
      <c r="HLZ136" s="6"/>
      <c r="HMA136" s="19"/>
      <c r="HMB136" s="8"/>
      <c r="HMC136" s="6"/>
      <c r="HMD136" s="6"/>
      <c r="HME136" s="19"/>
      <c r="HMF136" s="8"/>
      <c r="HMG136" s="6"/>
      <c r="HMH136" s="6"/>
      <c r="HMI136" s="19"/>
      <c r="HMJ136" s="8"/>
      <c r="HMK136" s="6"/>
      <c r="HML136" s="6"/>
      <c r="HMM136" s="19"/>
      <c r="HMN136" s="8"/>
      <c r="HMO136" s="6"/>
      <c r="HMP136" s="6"/>
      <c r="HMQ136" s="19"/>
      <c r="HMR136" s="8"/>
      <c r="HMS136" s="6"/>
      <c r="HMT136" s="6"/>
      <c r="HMU136" s="19"/>
      <c r="HMV136" s="8"/>
      <c r="HMW136" s="6"/>
      <c r="HMX136" s="6"/>
      <c r="HMY136" s="19"/>
      <c r="HMZ136" s="8"/>
      <c r="HNA136" s="6"/>
      <c r="HNB136" s="6"/>
      <c r="HNC136" s="19"/>
      <c r="HND136" s="8"/>
      <c r="HNE136" s="6"/>
      <c r="HNF136" s="6"/>
      <c r="HNG136" s="19"/>
      <c r="HNH136" s="8"/>
      <c r="HNI136" s="6"/>
      <c r="HNJ136" s="6"/>
      <c r="HNK136" s="19"/>
      <c r="HNL136" s="8"/>
      <c r="HNM136" s="6"/>
      <c r="HNN136" s="6"/>
      <c r="HNO136" s="19"/>
      <c r="HNP136" s="8"/>
      <c r="HNQ136" s="6"/>
      <c r="HNR136" s="6"/>
      <c r="HNS136" s="19"/>
      <c r="HNT136" s="8"/>
      <c r="HNU136" s="6"/>
      <c r="HNV136" s="6"/>
      <c r="HNW136" s="19"/>
      <c r="HNX136" s="8"/>
      <c r="HNY136" s="6"/>
      <c r="HNZ136" s="6"/>
      <c r="HOA136" s="19"/>
      <c r="HOB136" s="8"/>
      <c r="HOC136" s="6"/>
      <c r="HOD136" s="6"/>
      <c r="HOE136" s="19"/>
      <c r="HOF136" s="8"/>
      <c r="HOG136" s="6"/>
      <c r="HOH136" s="6"/>
      <c r="HOI136" s="19"/>
      <c r="HOJ136" s="8"/>
      <c r="HOK136" s="6"/>
      <c r="HOL136" s="6"/>
      <c r="HOM136" s="19"/>
      <c r="HON136" s="8"/>
      <c r="HOO136" s="6"/>
      <c r="HOP136" s="6"/>
      <c r="HOQ136" s="19"/>
      <c r="HOR136" s="8"/>
      <c r="HOS136" s="6"/>
      <c r="HOT136" s="6"/>
      <c r="HOU136" s="19"/>
      <c r="HOV136" s="8"/>
      <c r="HOW136" s="6"/>
      <c r="HOX136" s="6"/>
      <c r="HOY136" s="19"/>
      <c r="HOZ136" s="8"/>
      <c r="HPA136" s="6"/>
      <c r="HPB136" s="6"/>
      <c r="HPC136" s="19"/>
      <c r="HPD136" s="8"/>
      <c r="HPE136" s="6"/>
      <c r="HPF136" s="6"/>
      <c r="HPG136" s="19"/>
      <c r="HPH136" s="8"/>
      <c r="HPI136" s="6"/>
      <c r="HPJ136" s="6"/>
      <c r="HPK136" s="19"/>
      <c r="HPL136" s="8"/>
      <c r="HPM136" s="6"/>
      <c r="HPN136" s="6"/>
      <c r="HPO136" s="19"/>
      <c r="HPP136" s="8"/>
      <c r="HPQ136" s="6"/>
      <c r="HPR136" s="6"/>
      <c r="HPS136" s="19"/>
      <c r="HPT136" s="8"/>
      <c r="HPU136" s="6"/>
      <c r="HPV136" s="6"/>
      <c r="HPW136" s="19"/>
      <c r="HPX136" s="8"/>
      <c r="HPY136" s="6"/>
      <c r="HPZ136" s="6"/>
      <c r="HQA136" s="19"/>
      <c r="HQB136" s="8"/>
      <c r="HQC136" s="6"/>
      <c r="HQD136" s="6"/>
      <c r="HQE136" s="19"/>
      <c r="HQF136" s="8"/>
      <c r="HQG136" s="6"/>
      <c r="HQH136" s="6"/>
      <c r="HQI136" s="19"/>
      <c r="HQJ136" s="8"/>
      <c r="HQK136" s="6"/>
      <c r="HQL136" s="6"/>
      <c r="HQM136" s="19"/>
      <c r="HQN136" s="8"/>
      <c r="HQO136" s="6"/>
      <c r="HQP136" s="6"/>
      <c r="HQQ136" s="19"/>
      <c r="HQR136" s="8"/>
      <c r="HQS136" s="6"/>
      <c r="HQT136" s="6"/>
      <c r="HQU136" s="19"/>
      <c r="HQV136" s="8"/>
      <c r="HQW136" s="6"/>
      <c r="HQX136" s="6"/>
      <c r="HQY136" s="19"/>
      <c r="HQZ136" s="8"/>
      <c r="HRA136" s="6"/>
      <c r="HRB136" s="6"/>
      <c r="HRC136" s="19"/>
      <c r="HRD136" s="8"/>
      <c r="HRE136" s="6"/>
      <c r="HRF136" s="6"/>
      <c r="HRG136" s="19"/>
      <c r="HRH136" s="8"/>
      <c r="HRI136" s="6"/>
      <c r="HRJ136" s="6"/>
      <c r="HRK136" s="19"/>
      <c r="HRL136" s="8"/>
      <c r="HRM136" s="6"/>
      <c r="HRN136" s="6"/>
      <c r="HRO136" s="19"/>
      <c r="HRP136" s="8"/>
      <c r="HRQ136" s="6"/>
      <c r="HRR136" s="6"/>
      <c r="HRS136" s="19"/>
      <c r="HRT136" s="8"/>
      <c r="HRU136" s="6"/>
      <c r="HRV136" s="6"/>
      <c r="HRW136" s="19"/>
      <c r="HRX136" s="8"/>
      <c r="HRY136" s="6"/>
      <c r="HRZ136" s="6"/>
      <c r="HSA136" s="19"/>
      <c r="HSB136" s="8"/>
      <c r="HSC136" s="6"/>
      <c r="HSD136" s="6"/>
      <c r="HSE136" s="19"/>
      <c r="HSF136" s="8"/>
      <c r="HSG136" s="6"/>
      <c r="HSH136" s="6"/>
      <c r="HSI136" s="19"/>
      <c r="HSJ136" s="8"/>
      <c r="HSK136" s="6"/>
      <c r="HSL136" s="6"/>
      <c r="HSM136" s="19"/>
      <c r="HSN136" s="8"/>
      <c r="HSO136" s="6"/>
      <c r="HSP136" s="6"/>
      <c r="HSQ136" s="19"/>
      <c r="HSR136" s="8"/>
      <c r="HSS136" s="6"/>
      <c r="HST136" s="6"/>
      <c r="HSU136" s="19"/>
      <c r="HSV136" s="8"/>
      <c r="HSW136" s="6"/>
      <c r="HSX136" s="6"/>
      <c r="HSY136" s="19"/>
      <c r="HSZ136" s="8"/>
      <c r="HTA136" s="6"/>
      <c r="HTB136" s="6"/>
      <c r="HTC136" s="19"/>
      <c r="HTD136" s="8"/>
      <c r="HTE136" s="6"/>
      <c r="HTF136" s="6"/>
      <c r="HTG136" s="19"/>
      <c r="HTH136" s="8"/>
      <c r="HTI136" s="6"/>
      <c r="HTJ136" s="6"/>
      <c r="HTK136" s="19"/>
      <c r="HTL136" s="8"/>
      <c r="HTM136" s="6"/>
      <c r="HTN136" s="6"/>
      <c r="HTO136" s="19"/>
      <c r="HTP136" s="8"/>
      <c r="HTQ136" s="6"/>
      <c r="HTR136" s="6"/>
      <c r="HTS136" s="19"/>
      <c r="HTT136" s="8"/>
      <c r="HTU136" s="6"/>
      <c r="HTV136" s="6"/>
      <c r="HTW136" s="19"/>
      <c r="HTX136" s="8"/>
      <c r="HTY136" s="6"/>
      <c r="HTZ136" s="6"/>
      <c r="HUA136" s="19"/>
      <c r="HUB136" s="8"/>
      <c r="HUC136" s="6"/>
      <c r="HUD136" s="6"/>
      <c r="HUE136" s="19"/>
      <c r="HUF136" s="8"/>
      <c r="HUG136" s="6"/>
      <c r="HUH136" s="6"/>
      <c r="HUI136" s="19"/>
      <c r="HUJ136" s="8"/>
      <c r="HUK136" s="6"/>
      <c r="HUL136" s="6"/>
      <c r="HUM136" s="19"/>
      <c r="HUN136" s="8"/>
      <c r="HUO136" s="6"/>
      <c r="HUP136" s="6"/>
      <c r="HUQ136" s="19"/>
      <c r="HUR136" s="8"/>
      <c r="HUS136" s="6"/>
      <c r="HUT136" s="6"/>
      <c r="HUU136" s="19"/>
      <c r="HUV136" s="8"/>
      <c r="HUW136" s="6"/>
      <c r="HUX136" s="6"/>
      <c r="HUY136" s="19"/>
      <c r="HUZ136" s="8"/>
      <c r="HVA136" s="6"/>
      <c r="HVB136" s="6"/>
      <c r="HVC136" s="19"/>
      <c r="HVD136" s="8"/>
      <c r="HVE136" s="6"/>
      <c r="HVF136" s="6"/>
      <c r="HVG136" s="19"/>
      <c r="HVH136" s="8"/>
      <c r="HVI136" s="6"/>
      <c r="HVJ136" s="6"/>
      <c r="HVK136" s="19"/>
      <c r="HVL136" s="8"/>
      <c r="HVM136" s="6"/>
      <c r="HVN136" s="6"/>
      <c r="HVO136" s="19"/>
      <c r="HVP136" s="8"/>
      <c r="HVQ136" s="6"/>
      <c r="HVR136" s="6"/>
      <c r="HVS136" s="19"/>
      <c r="HVT136" s="8"/>
      <c r="HVU136" s="6"/>
      <c r="HVV136" s="6"/>
      <c r="HVW136" s="19"/>
      <c r="HVX136" s="8"/>
      <c r="HVY136" s="6"/>
      <c r="HVZ136" s="6"/>
      <c r="HWA136" s="19"/>
      <c r="HWB136" s="8"/>
      <c r="HWC136" s="6"/>
      <c r="HWD136" s="6"/>
      <c r="HWE136" s="19"/>
      <c r="HWF136" s="8"/>
      <c r="HWG136" s="6"/>
      <c r="HWH136" s="6"/>
      <c r="HWI136" s="19"/>
      <c r="HWJ136" s="8"/>
      <c r="HWK136" s="6"/>
      <c r="HWL136" s="6"/>
      <c r="HWM136" s="19"/>
      <c r="HWN136" s="8"/>
      <c r="HWO136" s="6"/>
      <c r="HWP136" s="6"/>
      <c r="HWQ136" s="19"/>
      <c r="HWR136" s="8"/>
      <c r="HWS136" s="6"/>
      <c r="HWT136" s="6"/>
      <c r="HWU136" s="19"/>
      <c r="HWV136" s="8"/>
      <c r="HWW136" s="6"/>
      <c r="HWX136" s="6"/>
      <c r="HWY136" s="19"/>
      <c r="HWZ136" s="8"/>
      <c r="HXA136" s="6"/>
      <c r="HXB136" s="6"/>
      <c r="HXC136" s="19"/>
      <c r="HXD136" s="8"/>
      <c r="HXE136" s="6"/>
      <c r="HXF136" s="6"/>
      <c r="HXG136" s="19"/>
      <c r="HXH136" s="8"/>
      <c r="HXI136" s="6"/>
      <c r="HXJ136" s="6"/>
      <c r="HXK136" s="19"/>
      <c r="HXL136" s="8"/>
      <c r="HXM136" s="6"/>
      <c r="HXN136" s="6"/>
      <c r="HXO136" s="19"/>
      <c r="HXP136" s="8"/>
      <c r="HXQ136" s="6"/>
      <c r="HXR136" s="6"/>
      <c r="HXS136" s="19"/>
      <c r="HXT136" s="8"/>
      <c r="HXU136" s="6"/>
      <c r="HXV136" s="6"/>
      <c r="HXW136" s="19"/>
      <c r="HXX136" s="8"/>
      <c r="HXY136" s="6"/>
      <c r="HXZ136" s="6"/>
      <c r="HYA136" s="19"/>
      <c r="HYB136" s="8"/>
      <c r="HYC136" s="6"/>
      <c r="HYD136" s="6"/>
      <c r="HYE136" s="19"/>
      <c r="HYF136" s="8"/>
      <c r="HYG136" s="6"/>
      <c r="HYH136" s="6"/>
      <c r="HYI136" s="19"/>
      <c r="HYJ136" s="8"/>
      <c r="HYK136" s="6"/>
      <c r="HYL136" s="6"/>
      <c r="HYM136" s="19"/>
      <c r="HYN136" s="8"/>
      <c r="HYO136" s="6"/>
      <c r="HYP136" s="6"/>
      <c r="HYQ136" s="19"/>
      <c r="HYR136" s="8"/>
      <c r="HYS136" s="6"/>
      <c r="HYT136" s="6"/>
      <c r="HYU136" s="19"/>
      <c r="HYV136" s="8"/>
      <c r="HYW136" s="6"/>
      <c r="HYX136" s="6"/>
      <c r="HYY136" s="19"/>
      <c r="HYZ136" s="8"/>
      <c r="HZA136" s="6"/>
      <c r="HZB136" s="6"/>
      <c r="HZC136" s="19"/>
      <c r="HZD136" s="8"/>
      <c r="HZE136" s="6"/>
      <c r="HZF136" s="6"/>
      <c r="HZG136" s="19"/>
      <c r="HZH136" s="8"/>
      <c r="HZI136" s="6"/>
      <c r="HZJ136" s="6"/>
      <c r="HZK136" s="19"/>
      <c r="HZL136" s="8"/>
      <c r="HZM136" s="6"/>
      <c r="HZN136" s="6"/>
      <c r="HZO136" s="19"/>
      <c r="HZP136" s="8"/>
      <c r="HZQ136" s="6"/>
      <c r="HZR136" s="6"/>
      <c r="HZS136" s="19"/>
      <c r="HZT136" s="8"/>
      <c r="HZU136" s="6"/>
      <c r="HZV136" s="6"/>
      <c r="HZW136" s="19"/>
      <c r="HZX136" s="8"/>
      <c r="HZY136" s="6"/>
      <c r="HZZ136" s="6"/>
      <c r="IAA136" s="19"/>
      <c r="IAB136" s="8"/>
      <c r="IAC136" s="6"/>
      <c r="IAD136" s="6"/>
      <c r="IAE136" s="19"/>
      <c r="IAF136" s="8"/>
      <c r="IAG136" s="6"/>
      <c r="IAH136" s="6"/>
      <c r="IAI136" s="19"/>
      <c r="IAJ136" s="8"/>
      <c r="IAK136" s="6"/>
      <c r="IAL136" s="6"/>
      <c r="IAM136" s="19"/>
      <c r="IAN136" s="8"/>
      <c r="IAO136" s="6"/>
      <c r="IAP136" s="6"/>
      <c r="IAQ136" s="19"/>
      <c r="IAR136" s="8"/>
      <c r="IAS136" s="6"/>
      <c r="IAT136" s="6"/>
      <c r="IAU136" s="19"/>
      <c r="IAV136" s="8"/>
      <c r="IAW136" s="6"/>
      <c r="IAX136" s="6"/>
      <c r="IAY136" s="19"/>
      <c r="IAZ136" s="8"/>
      <c r="IBA136" s="6"/>
      <c r="IBB136" s="6"/>
      <c r="IBC136" s="19"/>
      <c r="IBD136" s="8"/>
      <c r="IBE136" s="6"/>
      <c r="IBF136" s="6"/>
      <c r="IBG136" s="19"/>
      <c r="IBH136" s="8"/>
      <c r="IBI136" s="6"/>
      <c r="IBJ136" s="6"/>
      <c r="IBK136" s="19"/>
      <c r="IBL136" s="8"/>
      <c r="IBM136" s="6"/>
      <c r="IBN136" s="6"/>
      <c r="IBO136" s="19"/>
      <c r="IBP136" s="8"/>
      <c r="IBQ136" s="6"/>
      <c r="IBR136" s="6"/>
      <c r="IBS136" s="19"/>
      <c r="IBT136" s="8"/>
      <c r="IBU136" s="6"/>
      <c r="IBV136" s="6"/>
      <c r="IBW136" s="19"/>
      <c r="IBX136" s="8"/>
      <c r="IBY136" s="6"/>
      <c r="IBZ136" s="6"/>
      <c r="ICA136" s="19"/>
      <c r="ICB136" s="8"/>
      <c r="ICC136" s="6"/>
      <c r="ICD136" s="6"/>
      <c r="ICE136" s="19"/>
      <c r="ICF136" s="8"/>
      <c r="ICG136" s="6"/>
      <c r="ICH136" s="6"/>
      <c r="ICI136" s="19"/>
      <c r="ICJ136" s="8"/>
      <c r="ICK136" s="6"/>
      <c r="ICL136" s="6"/>
      <c r="ICM136" s="19"/>
      <c r="ICN136" s="8"/>
      <c r="ICO136" s="6"/>
      <c r="ICP136" s="6"/>
      <c r="ICQ136" s="19"/>
      <c r="ICR136" s="8"/>
      <c r="ICS136" s="6"/>
      <c r="ICT136" s="6"/>
      <c r="ICU136" s="19"/>
      <c r="ICV136" s="8"/>
      <c r="ICW136" s="6"/>
      <c r="ICX136" s="6"/>
      <c r="ICY136" s="19"/>
      <c r="ICZ136" s="8"/>
      <c r="IDA136" s="6"/>
      <c r="IDB136" s="6"/>
      <c r="IDC136" s="19"/>
      <c r="IDD136" s="8"/>
      <c r="IDE136" s="6"/>
      <c r="IDF136" s="6"/>
      <c r="IDG136" s="19"/>
      <c r="IDH136" s="8"/>
      <c r="IDI136" s="6"/>
      <c r="IDJ136" s="6"/>
      <c r="IDK136" s="19"/>
      <c r="IDL136" s="8"/>
      <c r="IDM136" s="6"/>
      <c r="IDN136" s="6"/>
      <c r="IDO136" s="19"/>
      <c r="IDP136" s="8"/>
      <c r="IDQ136" s="6"/>
      <c r="IDR136" s="6"/>
      <c r="IDS136" s="19"/>
      <c r="IDT136" s="8"/>
      <c r="IDU136" s="6"/>
      <c r="IDV136" s="6"/>
      <c r="IDW136" s="19"/>
      <c r="IDX136" s="8"/>
      <c r="IDY136" s="6"/>
      <c r="IDZ136" s="6"/>
      <c r="IEA136" s="19"/>
      <c r="IEB136" s="8"/>
      <c r="IEC136" s="6"/>
      <c r="IED136" s="6"/>
      <c r="IEE136" s="19"/>
      <c r="IEF136" s="8"/>
      <c r="IEG136" s="6"/>
      <c r="IEH136" s="6"/>
      <c r="IEI136" s="19"/>
      <c r="IEJ136" s="8"/>
      <c r="IEK136" s="6"/>
      <c r="IEL136" s="6"/>
      <c r="IEM136" s="19"/>
      <c r="IEN136" s="8"/>
      <c r="IEO136" s="6"/>
      <c r="IEP136" s="6"/>
      <c r="IEQ136" s="19"/>
      <c r="IER136" s="8"/>
      <c r="IES136" s="6"/>
      <c r="IET136" s="6"/>
      <c r="IEU136" s="19"/>
      <c r="IEV136" s="8"/>
      <c r="IEW136" s="6"/>
      <c r="IEX136" s="6"/>
      <c r="IEY136" s="19"/>
      <c r="IEZ136" s="8"/>
      <c r="IFA136" s="6"/>
      <c r="IFB136" s="6"/>
      <c r="IFC136" s="19"/>
      <c r="IFD136" s="8"/>
      <c r="IFE136" s="6"/>
      <c r="IFF136" s="6"/>
      <c r="IFG136" s="19"/>
      <c r="IFH136" s="8"/>
      <c r="IFI136" s="6"/>
      <c r="IFJ136" s="6"/>
      <c r="IFK136" s="19"/>
      <c r="IFL136" s="8"/>
      <c r="IFM136" s="6"/>
      <c r="IFN136" s="6"/>
      <c r="IFO136" s="19"/>
      <c r="IFP136" s="8"/>
      <c r="IFQ136" s="6"/>
      <c r="IFR136" s="6"/>
      <c r="IFS136" s="19"/>
      <c r="IFT136" s="8"/>
      <c r="IFU136" s="6"/>
      <c r="IFV136" s="6"/>
      <c r="IFW136" s="19"/>
      <c r="IFX136" s="8"/>
      <c r="IFY136" s="6"/>
      <c r="IFZ136" s="6"/>
      <c r="IGA136" s="19"/>
      <c r="IGB136" s="8"/>
      <c r="IGC136" s="6"/>
      <c r="IGD136" s="6"/>
      <c r="IGE136" s="19"/>
      <c r="IGF136" s="8"/>
      <c r="IGG136" s="6"/>
      <c r="IGH136" s="6"/>
      <c r="IGI136" s="19"/>
      <c r="IGJ136" s="8"/>
      <c r="IGK136" s="6"/>
      <c r="IGL136" s="6"/>
      <c r="IGM136" s="19"/>
      <c r="IGN136" s="8"/>
      <c r="IGO136" s="6"/>
      <c r="IGP136" s="6"/>
      <c r="IGQ136" s="19"/>
      <c r="IGR136" s="8"/>
      <c r="IGS136" s="6"/>
      <c r="IGT136" s="6"/>
      <c r="IGU136" s="19"/>
      <c r="IGV136" s="8"/>
      <c r="IGW136" s="6"/>
      <c r="IGX136" s="6"/>
      <c r="IGY136" s="19"/>
      <c r="IGZ136" s="8"/>
      <c r="IHA136" s="6"/>
      <c r="IHB136" s="6"/>
      <c r="IHC136" s="19"/>
      <c r="IHD136" s="8"/>
      <c r="IHE136" s="6"/>
      <c r="IHF136" s="6"/>
      <c r="IHG136" s="19"/>
      <c r="IHH136" s="8"/>
      <c r="IHI136" s="6"/>
      <c r="IHJ136" s="6"/>
      <c r="IHK136" s="19"/>
      <c r="IHL136" s="8"/>
      <c r="IHM136" s="6"/>
      <c r="IHN136" s="6"/>
      <c r="IHO136" s="19"/>
      <c r="IHP136" s="8"/>
      <c r="IHQ136" s="6"/>
      <c r="IHR136" s="6"/>
      <c r="IHS136" s="19"/>
      <c r="IHT136" s="8"/>
      <c r="IHU136" s="6"/>
      <c r="IHV136" s="6"/>
      <c r="IHW136" s="19"/>
      <c r="IHX136" s="8"/>
      <c r="IHY136" s="6"/>
      <c r="IHZ136" s="6"/>
      <c r="IIA136" s="19"/>
      <c r="IIB136" s="8"/>
      <c r="IIC136" s="6"/>
      <c r="IID136" s="6"/>
      <c r="IIE136" s="19"/>
      <c r="IIF136" s="8"/>
      <c r="IIG136" s="6"/>
      <c r="IIH136" s="6"/>
      <c r="III136" s="19"/>
      <c r="IIJ136" s="8"/>
      <c r="IIK136" s="6"/>
      <c r="IIL136" s="6"/>
      <c r="IIM136" s="19"/>
      <c r="IIN136" s="8"/>
      <c r="IIO136" s="6"/>
      <c r="IIP136" s="6"/>
      <c r="IIQ136" s="19"/>
      <c r="IIR136" s="8"/>
      <c r="IIS136" s="6"/>
      <c r="IIT136" s="6"/>
      <c r="IIU136" s="19"/>
      <c r="IIV136" s="8"/>
      <c r="IIW136" s="6"/>
      <c r="IIX136" s="6"/>
      <c r="IIY136" s="19"/>
      <c r="IIZ136" s="8"/>
      <c r="IJA136" s="6"/>
      <c r="IJB136" s="6"/>
      <c r="IJC136" s="19"/>
      <c r="IJD136" s="8"/>
      <c r="IJE136" s="6"/>
      <c r="IJF136" s="6"/>
      <c r="IJG136" s="19"/>
      <c r="IJH136" s="8"/>
      <c r="IJI136" s="6"/>
      <c r="IJJ136" s="6"/>
      <c r="IJK136" s="19"/>
      <c r="IJL136" s="8"/>
      <c r="IJM136" s="6"/>
      <c r="IJN136" s="6"/>
      <c r="IJO136" s="19"/>
      <c r="IJP136" s="8"/>
      <c r="IJQ136" s="6"/>
      <c r="IJR136" s="6"/>
      <c r="IJS136" s="19"/>
      <c r="IJT136" s="8"/>
      <c r="IJU136" s="6"/>
      <c r="IJV136" s="6"/>
      <c r="IJW136" s="19"/>
      <c r="IJX136" s="8"/>
      <c r="IJY136" s="6"/>
      <c r="IJZ136" s="6"/>
      <c r="IKA136" s="19"/>
      <c r="IKB136" s="8"/>
      <c r="IKC136" s="6"/>
      <c r="IKD136" s="6"/>
      <c r="IKE136" s="19"/>
      <c r="IKF136" s="8"/>
      <c r="IKG136" s="6"/>
      <c r="IKH136" s="6"/>
      <c r="IKI136" s="19"/>
      <c r="IKJ136" s="8"/>
      <c r="IKK136" s="6"/>
      <c r="IKL136" s="6"/>
      <c r="IKM136" s="19"/>
      <c r="IKN136" s="8"/>
      <c r="IKO136" s="6"/>
      <c r="IKP136" s="6"/>
      <c r="IKQ136" s="19"/>
      <c r="IKR136" s="8"/>
      <c r="IKS136" s="6"/>
      <c r="IKT136" s="6"/>
      <c r="IKU136" s="19"/>
      <c r="IKV136" s="8"/>
      <c r="IKW136" s="6"/>
      <c r="IKX136" s="6"/>
      <c r="IKY136" s="19"/>
      <c r="IKZ136" s="8"/>
      <c r="ILA136" s="6"/>
      <c r="ILB136" s="6"/>
      <c r="ILC136" s="19"/>
      <c r="ILD136" s="8"/>
      <c r="ILE136" s="6"/>
      <c r="ILF136" s="6"/>
      <c r="ILG136" s="19"/>
      <c r="ILH136" s="8"/>
      <c r="ILI136" s="6"/>
      <c r="ILJ136" s="6"/>
      <c r="ILK136" s="19"/>
      <c r="ILL136" s="8"/>
      <c r="ILM136" s="6"/>
      <c r="ILN136" s="6"/>
      <c r="ILO136" s="19"/>
      <c r="ILP136" s="8"/>
      <c r="ILQ136" s="6"/>
      <c r="ILR136" s="6"/>
      <c r="ILS136" s="19"/>
      <c r="ILT136" s="8"/>
      <c r="ILU136" s="6"/>
      <c r="ILV136" s="6"/>
      <c r="ILW136" s="19"/>
      <c r="ILX136" s="8"/>
      <c r="ILY136" s="6"/>
      <c r="ILZ136" s="6"/>
      <c r="IMA136" s="19"/>
      <c r="IMB136" s="8"/>
      <c r="IMC136" s="6"/>
      <c r="IMD136" s="6"/>
      <c r="IME136" s="19"/>
      <c r="IMF136" s="8"/>
      <c r="IMG136" s="6"/>
      <c r="IMH136" s="6"/>
      <c r="IMI136" s="19"/>
      <c r="IMJ136" s="8"/>
      <c r="IMK136" s="6"/>
      <c r="IML136" s="6"/>
      <c r="IMM136" s="19"/>
      <c r="IMN136" s="8"/>
      <c r="IMO136" s="6"/>
      <c r="IMP136" s="6"/>
      <c r="IMQ136" s="19"/>
      <c r="IMR136" s="8"/>
      <c r="IMS136" s="6"/>
      <c r="IMT136" s="6"/>
      <c r="IMU136" s="19"/>
      <c r="IMV136" s="8"/>
      <c r="IMW136" s="6"/>
      <c r="IMX136" s="6"/>
      <c r="IMY136" s="19"/>
      <c r="IMZ136" s="8"/>
      <c r="INA136" s="6"/>
      <c r="INB136" s="6"/>
      <c r="INC136" s="19"/>
      <c r="IND136" s="8"/>
      <c r="INE136" s="6"/>
      <c r="INF136" s="6"/>
      <c r="ING136" s="19"/>
      <c r="INH136" s="8"/>
      <c r="INI136" s="6"/>
      <c r="INJ136" s="6"/>
      <c r="INK136" s="19"/>
      <c r="INL136" s="8"/>
      <c r="INM136" s="6"/>
      <c r="INN136" s="6"/>
      <c r="INO136" s="19"/>
      <c r="INP136" s="8"/>
      <c r="INQ136" s="6"/>
      <c r="INR136" s="6"/>
      <c r="INS136" s="19"/>
      <c r="INT136" s="8"/>
      <c r="INU136" s="6"/>
      <c r="INV136" s="6"/>
      <c r="INW136" s="19"/>
      <c r="INX136" s="8"/>
      <c r="INY136" s="6"/>
      <c r="INZ136" s="6"/>
      <c r="IOA136" s="19"/>
      <c r="IOB136" s="8"/>
      <c r="IOC136" s="6"/>
      <c r="IOD136" s="6"/>
      <c r="IOE136" s="19"/>
      <c r="IOF136" s="8"/>
      <c r="IOG136" s="6"/>
      <c r="IOH136" s="6"/>
      <c r="IOI136" s="19"/>
      <c r="IOJ136" s="8"/>
      <c r="IOK136" s="6"/>
      <c r="IOL136" s="6"/>
      <c r="IOM136" s="19"/>
      <c r="ION136" s="8"/>
      <c r="IOO136" s="6"/>
      <c r="IOP136" s="6"/>
      <c r="IOQ136" s="19"/>
      <c r="IOR136" s="8"/>
      <c r="IOS136" s="6"/>
      <c r="IOT136" s="6"/>
      <c r="IOU136" s="19"/>
      <c r="IOV136" s="8"/>
      <c r="IOW136" s="6"/>
      <c r="IOX136" s="6"/>
      <c r="IOY136" s="19"/>
      <c r="IOZ136" s="8"/>
      <c r="IPA136" s="6"/>
      <c r="IPB136" s="6"/>
      <c r="IPC136" s="19"/>
      <c r="IPD136" s="8"/>
      <c r="IPE136" s="6"/>
      <c r="IPF136" s="6"/>
      <c r="IPG136" s="19"/>
      <c r="IPH136" s="8"/>
      <c r="IPI136" s="6"/>
      <c r="IPJ136" s="6"/>
      <c r="IPK136" s="19"/>
      <c r="IPL136" s="8"/>
      <c r="IPM136" s="6"/>
      <c r="IPN136" s="6"/>
      <c r="IPO136" s="19"/>
      <c r="IPP136" s="8"/>
      <c r="IPQ136" s="6"/>
      <c r="IPR136" s="6"/>
      <c r="IPS136" s="19"/>
      <c r="IPT136" s="8"/>
      <c r="IPU136" s="6"/>
      <c r="IPV136" s="6"/>
      <c r="IPW136" s="19"/>
      <c r="IPX136" s="8"/>
      <c r="IPY136" s="6"/>
      <c r="IPZ136" s="6"/>
      <c r="IQA136" s="19"/>
      <c r="IQB136" s="8"/>
      <c r="IQC136" s="6"/>
      <c r="IQD136" s="6"/>
      <c r="IQE136" s="19"/>
      <c r="IQF136" s="8"/>
      <c r="IQG136" s="6"/>
      <c r="IQH136" s="6"/>
      <c r="IQI136" s="19"/>
      <c r="IQJ136" s="8"/>
      <c r="IQK136" s="6"/>
      <c r="IQL136" s="6"/>
      <c r="IQM136" s="19"/>
      <c r="IQN136" s="8"/>
      <c r="IQO136" s="6"/>
      <c r="IQP136" s="6"/>
      <c r="IQQ136" s="19"/>
      <c r="IQR136" s="8"/>
      <c r="IQS136" s="6"/>
      <c r="IQT136" s="6"/>
      <c r="IQU136" s="19"/>
      <c r="IQV136" s="8"/>
      <c r="IQW136" s="6"/>
      <c r="IQX136" s="6"/>
      <c r="IQY136" s="19"/>
      <c r="IQZ136" s="8"/>
      <c r="IRA136" s="6"/>
      <c r="IRB136" s="6"/>
      <c r="IRC136" s="19"/>
      <c r="IRD136" s="8"/>
      <c r="IRE136" s="6"/>
      <c r="IRF136" s="6"/>
      <c r="IRG136" s="19"/>
      <c r="IRH136" s="8"/>
      <c r="IRI136" s="6"/>
      <c r="IRJ136" s="6"/>
      <c r="IRK136" s="19"/>
      <c r="IRL136" s="8"/>
      <c r="IRM136" s="6"/>
      <c r="IRN136" s="6"/>
      <c r="IRO136" s="19"/>
      <c r="IRP136" s="8"/>
      <c r="IRQ136" s="6"/>
      <c r="IRR136" s="6"/>
      <c r="IRS136" s="19"/>
      <c r="IRT136" s="8"/>
      <c r="IRU136" s="6"/>
      <c r="IRV136" s="6"/>
      <c r="IRW136" s="19"/>
      <c r="IRX136" s="8"/>
      <c r="IRY136" s="6"/>
      <c r="IRZ136" s="6"/>
      <c r="ISA136" s="19"/>
      <c r="ISB136" s="8"/>
      <c r="ISC136" s="6"/>
      <c r="ISD136" s="6"/>
      <c r="ISE136" s="19"/>
      <c r="ISF136" s="8"/>
      <c r="ISG136" s="6"/>
      <c r="ISH136" s="6"/>
      <c r="ISI136" s="19"/>
      <c r="ISJ136" s="8"/>
      <c r="ISK136" s="6"/>
      <c r="ISL136" s="6"/>
      <c r="ISM136" s="19"/>
      <c r="ISN136" s="8"/>
      <c r="ISO136" s="6"/>
      <c r="ISP136" s="6"/>
      <c r="ISQ136" s="19"/>
      <c r="ISR136" s="8"/>
      <c r="ISS136" s="6"/>
      <c r="IST136" s="6"/>
      <c r="ISU136" s="19"/>
      <c r="ISV136" s="8"/>
      <c r="ISW136" s="6"/>
      <c r="ISX136" s="6"/>
      <c r="ISY136" s="19"/>
      <c r="ISZ136" s="8"/>
      <c r="ITA136" s="6"/>
      <c r="ITB136" s="6"/>
      <c r="ITC136" s="19"/>
      <c r="ITD136" s="8"/>
      <c r="ITE136" s="6"/>
      <c r="ITF136" s="6"/>
      <c r="ITG136" s="19"/>
      <c r="ITH136" s="8"/>
      <c r="ITI136" s="6"/>
      <c r="ITJ136" s="6"/>
      <c r="ITK136" s="19"/>
      <c r="ITL136" s="8"/>
      <c r="ITM136" s="6"/>
      <c r="ITN136" s="6"/>
      <c r="ITO136" s="19"/>
      <c r="ITP136" s="8"/>
      <c r="ITQ136" s="6"/>
      <c r="ITR136" s="6"/>
      <c r="ITS136" s="19"/>
      <c r="ITT136" s="8"/>
      <c r="ITU136" s="6"/>
      <c r="ITV136" s="6"/>
      <c r="ITW136" s="19"/>
      <c r="ITX136" s="8"/>
      <c r="ITY136" s="6"/>
      <c r="ITZ136" s="6"/>
      <c r="IUA136" s="19"/>
      <c r="IUB136" s="8"/>
      <c r="IUC136" s="6"/>
      <c r="IUD136" s="6"/>
      <c r="IUE136" s="19"/>
      <c r="IUF136" s="8"/>
      <c r="IUG136" s="6"/>
      <c r="IUH136" s="6"/>
      <c r="IUI136" s="19"/>
      <c r="IUJ136" s="8"/>
      <c r="IUK136" s="6"/>
      <c r="IUL136" s="6"/>
      <c r="IUM136" s="19"/>
      <c r="IUN136" s="8"/>
      <c r="IUO136" s="6"/>
      <c r="IUP136" s="6"/>
      <c r="IUQ136" s="19"/>
      <c r="IUR136" s="8"/>
      <c r="IUS136" s="6"/>
      <c r="IUT136" s="6"/>
      <c r="IUU136" s="19"/>
      <c r="IUV136" s="8"/>
      <c r="IUW136" s="6"/>
      <c r="IUX136" s="6"/>
      <c r="IUY136" s="19"/>
      <c r="IUZ136" s="8"/>
      <c r="IVA136" s="6"/>
      <c r="IVB136" s="6"/>
      <c r="IVC136" s="19"/>
      <c r="IVD136" s="8"/>
      <c r="IVE136" s="6"/>
      <c r="IVF136" s="6"/>
      <c r="IVG136" s="19"/>
      <c r="IVH136" s="8"/>
      <c r="IVI136" s="6"/>
      <c r="IVJ136" s="6"/>
      <c r="IVK136" s="19"/>
      <c r="IVL136" s="8"/>
      <c r="IVM136" s="6"/>
      <c r="IVN136" s="6"/>
      <c r="IVO136" s="19"/>
      <c r="IVP136" s="8"/>
      <c r="IVQ136" s="6"/>
      <c r="IVR136" s="6"/>
      <c r="IVS136" s="19"/>
      <c r="IVT136" s="8"/>
      <c r="IVU136" s="6"/>
      <c r="IVV136" s="6"/>
      <c r="IVW136" s="19"/>
      <c r="IVX136" s="8"/>
      <c r="IVY136" s="6"/>
      <c r="IVZ136" s="6"/>
      <c r="IWA136" s="19"/>
      <c r="IWB136" s="8"/>
      <c r="IWC136" s="6"/>
      <c r="IWD136" s="6"/>
      <c r="IWE136" s="19"/>
      <c r="IWF136" s="8"/>
      <c r="IWG136" s="6"/>
      <c r="IWH136" s="6"/>
      <c r="IWI136" s="19"/>
      <c r="IWJ136" s="8"/>
      <c r="IWK136" s="6"/>
      <c r="IWL136" s="6"/>
      <c r="IWM136" s="19"/>
      <c r="IWN136" s="8"/>
      <c r="IWO136" s="6"/>
      <c r="IWP136" s="6"/>
      <c r="IWQ136" s="19"/>
      <c r="IWR136" s="8"/>
      <c r="IWS136" s="6"/>
      <c r="IWT136" s="6"/>
      <c r="IWU136" s="19"/>
      <c r="IWV136" s="8"/>
      <c r="IWW136" s="6"/>
      <c r="IWX136" s="6"/>
      <c r="IWY136" s="19"/>
      <c r="IWZ136" s="8"/>
      <c r="IXA136" s="6"/>
      <c r="IXB136" s="6"/>
      <c r="IXC136" s="19"/>
      <c r="IXD136" s="8"/>
      <c r="IXE136" s="6"/>
      <c r="IXF136" s="6"/>
      <c r="IXG136" s="19"/>
      <c r="IXH136" s="8"/>
      <c r="IXI136" s="6"/>
      <c r="IXJ136" s="6"/>
      <c r="IXK136" s="19"/>
      <c r="IXL136" s="8"/>
      <c r="IXM136" s="6"/>
      <c r="IXN136" s="6"/>
      <c r="IXO136" s="19"/>
      <c r="IXP136" s="8"/>
      <c r="IXQ136" s="6"/>
      <c r="IXR136" s="6"/>
      <c r="IXS136" s="19"/>
      <c r="IXT136" s="8"/>
      <c r="IXU136" s="6"/>
      <c r="IXV136" s="6"/>
      <c r="IXW136" s="19"/>
      <c r="IXX136" s="8"/>
      <c r="IXY136" s="6"/>
      <c r="IXZ136" s="6"/>
      <c r="IYA136" s="19"/>
      <c r="IYB136" s="8"/>
      <c r="IYC136" s="6"/>
      <c r="IYD136" s="6"/>
      <c r="IYE136" s="19"/>
      <c r="IYF136" s="8"/>
      <c r="IYG136" s="6"/>
      <c r="IYH136" s="6"/>
      <c r="IYI136" s="19"/>
      <c r="IYJ136" s="8"/>
      <c r="IYK136" s="6"/>
      <c r="IYL136" s="6"/>
      <c r="IYM136" s="19"/>
      <c r="IYN136" s="8"/>
      <c r="IYO136" s="6"/>
      <c r="IYP136" s="6"/>
      <c r="IYQ136" s="19"/>
      <c r="IYR136" s="8"/>
      <c r="IYS136" s="6"/>
      <c r="IYT136" s="6"/>
      <c r="IYU136" s="19"/>
      <c r="IYV136" s="8"/>
      <c r="IYW136" s="6"/>
      <c r="IYX136" s="6"/>
      <c r="IYY136" s="19"/>
      <c r="IYZ136" s="8"/>
      <c r="IZA136" s="6"/>
      <c r="IZB136" s="6"/>
      <c r="IZC136" s="19"/>
      <c r="IZD136" s="8"/>
      <c r="IZE136" s="6"/>
      <c r="IZF136" s="6"/>
      <c r="IZG136" s="19"/>
      <c r="IZH136" s="8"/>
      <c r="IZI136" s="6"/>
      <c r="IZJ136" s="6"/>
      <c r="IZK136" s="19"/>
      <c r="IZL136" s="8"/>
      <c r="IZM136" s="6"/>
      <c r="IZN136" s="6"/>
      <c r="IZO136" s="19"/>
      <c r="IZP136" s="8"/>
      <c r="IZQ136" s="6"/>
      <c r="IZR136" s="6"/>
      <c r="IZS136" s="19"/>
      <c r="IZT136" s="8"/>
      <c r="IZU136" s="6"/>
      <c r="IZV136" s="6"/>
      <c r="IZW136" s="19"/>
      <c r="IZX136" s="8"/>
      <c r="IZY136" s="6"/>
      <c r="IZZ136" s="6"/>
      <c r="JAA136" s="19"/>
      <c r="JAB136" s="8"/>
      <c r="JAC136" s="6"/>
      <c r="JAD136" s="6"/>
      <c r="JAE136" s="19"/>
      <c r="JAF136" s="8"/>
      <c r="JAG136" s="6"/>
      <c r="JAH136" s="6"/>
      <c r="JAI136" s="19"/>
      <c r="JAJ136" s="8"/>
      <c r="JAK136" s="6"/>
      <c r="JAL136" s="6"/>
      <c r="JAM136" s="19"/>
      <c r="JAN136" s="8"/>
      <c r="JAO136" s="6"/>
      <c r="JAP136" s="6"/>
      <c r="JAQ136" s="19"/>
      <c r="JAR136" s="8"/>
      <c r="JAS136" s="6"/>
      <c r="JAT136" s="6"/>
      <c r="JAU136" s="19"/>
      <c r="JAV136" s="8"/>
      <c r="JAW136" s="6"/>
      <c r="JAX136" s="6"/>
      <c r="JAY136" s="19"/>
      <c r="JAZ136" s="8"/>
      <c r="JBA136" s="6"/>
      <c r="JBB136" s="6"/>
      <c r="JBC136" s="19"/>
      <c r="JBD136" s="8"/>
      <c r="JBE136" s="6"/>
      <c r="JBF136" s="6"/>
      <c r="JBG136" s="19"/>
      <c r="JBH136" s="8"/>
      <c r="JBI136" s="6"/>
      <c r="JBJ136" s="6"/>
      <c r="JBK136" s="19"/>
      <c r="JBL136" s="8"/>
      <c r="JBM136" s="6"/>
      <c r="JBN136" s="6"/>
      <c r="JBO136" s="19"/>
      <c r="JBP136" s="8"/>
      <c r="JBQ136" s="6"/>
      <c r="JBR136" s="6"/>
      <c r="JBS136" s="19"/>
      <c r="JBT136" s="8"/>
      <c r="JBU136" s="6"/>
      <c r="JBV136" s="6"/>
      <c r="JBW136" s="19"/>
      <c r="JBX136" s="8"/>
      <c r="JBY136" s="6"/>
      <c r="JBZ136" s="6"/>
      <c r="JCA136" s="19"/>
      <c r="JCB136" s="8"/>
      <c r="JCC136" s="6"/>
      <c r="JCD136" s="6"/>
      <c r="JCE136" s="19"/>
      <c r="JCF136" s="8"/>
      <c r="JCG136" s="6"/>
      <c r="JCH136" s="6"/>
      <c r="JCI136" s="19"/>
      <c r="JCJ136" s="8"/>
      <c r="JCK136" s="6"/>
      <c r="JCL136" s="6"/>
      <c r="JCM136" s="19"/>
      <c r="JCN136" s="8"/>
      <c r="JCO136" s="6"/>
      <c r="JCP136" s="6"/>
      <c r="JCQ136" s="19"/>
      <c r="JCR136" s="8"/>
      <c r="JCS136" s="6"/>
      <c r="JCT136" s="6"/>
      <c r="JCU136" s="19"/>
      <c r="JCV136" s="8"/>
      <c r="JCW136" s="6"/>
      <c r="JCX136" s="6"/>
      <c r="JCY136" s="19"/>
      <c r="JCZ136" s="8"/>
      <c r="JDA136" s="6"/>
      <c r="JDB136" s="6"/>
      <c r="JDC136" s="19"/>
      <c r="JDD136" s="8"/>
      <c r="JDE136" s="6"/>
      <c r="JDF136" s="6"/>
      <c r="JDG136" s="19"/>
      <c r="JDH136" s="8"/>
      <c r="JDI136" s="6"/>
      <c r="JDJ136" s="6"/>
      <c r="JDK136" s="19"/>
      <c r="JDL136" s="8"/>
      <c r="JDM136" s="6"/>
      <c r="JDN136" s="6"/>
      <c r="JDO136" s="19"/>
      <c r="JDP136" s="8"/>
      <c r="JDQ136" s="6"/>
      <c r="JDR136" s="6"/>
      <c r="JDS136" s="19"/>
      <c r="JDT136" s="8"/>
      <c r="JDU136" s="6"/>
      <c r="JDV136" s="6"/>
      <c r="JDW136" s="19"/>
      <c r="JDX136" s="8"/>
      <c r="JDY136" s="6"/>
      <c r="JDZ136" s="6"/>
      <c r="JEA136" s="19"/>
      <c r="JEB136" s="8"/>
      <c r="JEC136" s="6"/>
      <c r="JED136" s="6"/>
      <c r="JEE136" s="19"/>
      <c r="JEF136" s="8"/>
      <c r="JEG136" s="6"/>
      <c r="JEH136" s="6"/>
      <c r="JEI136" s="19"/>
      <c r="JEJ136" s="8"/>
      <c r="JEK136" s="6"/>
      <c r="JEL136" s="6"/>
      <c r="JEM136" s="19"/>
      <c r="JEN136" s="8"/>
      <c r="JEO136" s="6"/>
      <c r="JEP136" s="6"/>
      <c r="JEQ136" s="19"/>
      <c r="JER136" s="8"/>
      <c r="JES136" s="6"/>
      <c r="JET136" s="6"/>
      <c r="JEU136" s="19"/>
      <c r="JEV136" s="8"/>
      <c r="JEW136" s="6"/>
      <c r="JEX136" s="6"/>
      <c r="JEY136" s="19"/>
      <c r="JEZ136" s="8"/>
      <c r="JFA136" s="6"/>
      <c r="JFB136" s="6"/>
      <c r="JFC136" s="19"/>
      <c r="JFD136" s="8"/>
      <c r="JFE136" s="6"/>
      <c r="JFF136" s="6"/>
      <c r="JFG136" s="19"/>
      <c r="JFH136" s="8"/>
      <c r="JFI136" s="6"/>
      <c r="JFJ136" s="6"/>
      <c r="JFK136" s="19"/>
      <c r="JFL136" s="8"/>
      <c r="JFM136" s="6"/>
      <c r="JFN136" s="6"/>
      <c r="JFO136" s="19"/>
      <c r="JFP136" s="8"/>
      <c r="JFQ136" s="6"/>
      <c r="JFR136" s="6"/>
      <c r="JFS136" s="19"/>
      <c r="JFT136" s="8"/>
      <c r="JFU136" s="6"/>
      <c r="JFV136" s="6"/>
      <c r="JFW136" s="19"/>
      <c r="JFX136" s="8"/>
      <c r="JFY136" s="6"/>
      <c r="JFZ136" s="6"/>
      <c r="JGA136" s="19"/>
      <c r="JGB136" s="8"/>
      <c r="JGC136" s="6"/>
      <c r="JGD136" s="6"/>
      <c r="JGE136" s="19"/>
      <c r="JGF136" s="8"/>
      <c r="JGG136" s="6"/>
      <c r="JGH136" s="6"/>
      <c r="JGI136" s="19"/>
      <c r="JGJ136" s="8"/>
      <c r="JGK136" s="6"/>
      <c r="JGL136" s="6"/>
      <c r="JGM136" s="19"/>
      <c r="JGN136" s="8"/>
      <c r="JGO136" s="6"/>
      <c r="JGP136" s="6"/>
      <c r="JGQ136" s="19"/>
      <c r="JGR136" s="8"/>
      <c r="JGS136" s="6"/>
      <c r="JGT136" s="6"/>
      <c r="JGU136" s="19"/>
      <c r="JGV136" s="8"/>
      <c r="JGW136" s="6"/>
      <c r="JGX136" s="6"/>
      <c r="JGY136" s="19"/>
      <c r="JGZ136" s="8"/>
      <c r="JHA136" s="6"/>
      <c r="JHB136" s="6"/>
      <c r="JHC136" s="19"/>
      <c r="JHD136" s="8"/>
      <c r="JHE136" s="6"/>
      <c r="JHF136" s="6"/>
      <c r="JHG136" s="19"/>
      <c r="JHH136" s="8"/>
      <c r="JHI136" s="6"/>
      <c r="JHJ136" s="6"/>
      <c r="JHK136" s="19"/>
      <c r="JHL136" s="8"/>
      <c r="JHM136" s="6"/>
      <c r="JHN136" s="6"/>
      <c r="JHO136" s="19"/>
      <c r="JHP136" s="8"/>
      <c r="JHQ136" s="6"/>
      <c r="JHR136" s="6"/>
      <c r="JHS136" s="19"/>
      <c r="JHT136" s="8"/>
      <c r="JHU136" s="6"/>
      <c r="JHV136" s="6"/>
      <c r="JHW136" s="19"/>
      <c r="JHX136" s="8"/>
      <c r="JHY136" s="6"/>
      <c r="JHZ136" s="6"/>
      <c r="JIA136" s="19"/>
      <c r="JIB136" s="8"/>
      <c r="JIC136" s="6"/>
      <c r="JID136" s="6"/>
      <c r="JIE136" s="19"/>
      <c r="JIF136" s="8"/>
      <c r="JIG136" s="6"/>
      <c r="JIH136" s="6"/>
      <c r="JII136" s="19"/>
      <c r="JIJ136" s="8"/>
      <c r="JIK136" s="6"/>
      <c r="JIL136" s="6"/>
      <c r="JIM136" s="19"/>
      <c r="JIN136" s="8"/>
      <c r="JIO136" s="6"/>
      <c r="JIP136" s="6"/>
      <c r="JIQ136" s="19"/>
      <c r="JIR136" s="8"/>
      <c r="JIS136" s="6"/>
      <c r="JIT136" s="6"/>
      <c r="JIU136" s="19"/>
      <c r="JIV136" s="8"/>
      <c r="JIW136" s="6"/>
      <c r="JIX136" s="6"/>
      <c r="JIY136" s="19"/>
      <c r="JIZ136" s="8"/>
      <c r="JJA136" s="6"/>
      <c r="JJB136" s="6"/>
      <c r="JJC136" s="19"/>
      <c r="JJD136" s="8"/>
      <c r="JJE136" s="6"/>
      <c r="JJF136" s="6"/>
      <c r="JJG136" s="19"/>
      <c r="JJH136" s="8"/>
      <c r="JJI136" s="6"/>
      <c r="JJJ136" s="6"/>
      <c r="JJK136" s="19"/>
      <c r="JJL136" s="8"/>
      <c r="JJM136" s="6"/>
      <c r="JJN136" s="6"/>
      <c r="JJO136" s="19"/>
      <c r="JJP136" s="8"/>
      <c r="JJQ136" s="6"/>
      <c r="JJR136" s="6"/>
      <c r="JJS136" s="19"/>
      <c r="JJT136" s="8"/>
      <c r="JJU136" s="6"/>
      <c r="JJV136" s="6"/>
      <c r="JJW136" s="19"/>
      <c r="JJX136" s="8"/>
      <c r="JJY136" s="6"/>
      <c r="JJZ136" s="6"/>
      <c r="JKA136" s="19"/>
      <c r="JKB136" s="8"/>
      <c r="JKC136" s="6"/>
      <c r="JKD136" s="6"/>
      <c r="JKE136" s="19"/>
      <c r="JKF136" s="8"/>
      <c r="JKG136" s="6"/>
      <c r="JKH136" s="6"/>
      <c r="JKI136" s="19"/>
      <c r="JKJ136" s="8"/>
      <c r="JKK136" s="6"/>
      <c r="JKL136" s="6"/>
      <c r="JKM136" s="19"/>
      <c r="JKN136" s="8"/>
      <c r="JKO136" s="6"/>
      <c r="JKP136" s="6"/>
      <c r="JKQ136" s="19"/>
      <c r="JKR136" s="8"/>
      <c r="JKS136" s="6"/>
      <c r="JKT136" s="6"/>
      <c r="JKU136" s="19"/>
      <c r="JKV136" s="8"/>
      <c r="JKW136" s="6"/>
      <c r="JKX136" s="6"/>
      <c r="JKY136" s="19"/>
      <c r="JKZ136" s="8"/>
      <c r="JLA136" s="6"/>
      <c r="JLB136" s="6"/>
      <c r="JLC136" s="19"/>
      <c r="JLD136" s="8"/>
      <c r="JLE136" s="6"/>
      <c r="JLF136" s="6"/>
      <c r="JLG136" s="19"/>
      <c r="JLH136" s="8"/>
      <c r="JLI136" s="6"/>
      <c r="JLJ136" s="6"/>
      <c r="JLK136" s="19"/>
      <c r="JLL136" s="8"/>
      <c r="JLM136" s="6"/>
      <c r="JLN136" s="6"/>
      <c r="JLO136" s="19"/>
      <c r="JLP136" s="8"/>
      <c r="JLQ136" s="6"/>
      <c r="JLR136" s="6"/>
      <c r="JLS136" s="19"/>
      <c r="JLT136" s="8"/>
      <c r="JLU136" s="6"/>
      <c r="JLV136" s="6"/>
      <c r="JLW136" s="19"/>
      <c r="JLX136" s="8"/>
      <c r="JLY136" s="6"/>
      <c r="JLZ136" s="6"/>
      <c r="JMA136" s="19"/>
      <c r="JMB136" s="8"/>
      <c r="JMC136" s="6"/>
      <c r="JMD136" s="6"/>
      <c r="JME136" s="19"/>
      <c r="JMF136" s="8"/>
      <c r="JMG136" s="6"/>
      <c r="JMH136" s="6"/>
      <c r="JMI136" s="19"/>
      <c r="JMJ136" s="8"/>
      <c r="JMK136" s="6"/>
      <c r="JML136" s="6"/>
      <c r="JMM136" s="19"/>
      <c r="JMN136" s="8"/>
      <c r="JMO136" s="6"/>
      <c r="JMP136" s="6"/>
      <c r="JMQ136" s="19"/>
      <c r="JMR136" s="8"/>
      <c r="JMS136" s="6"/>
      <c r="JMT136" s="6"/>
      <c r="JMU136" s="19"/>
      <c r="JMV136" s="8"/>
      <c r="JMW136" s="6"/>
      <c r="JMX136" s="6"/>
      <c r="JMY136" s="19"/>
      <c r="JMZ136" s="8"/>
      <c r="JNA136" s="6"/>
      <c r="JNB136" s="6"/>
      <c r="JNC136" s="19"/>
      <c r="JND136" s="8"/>
      <c r="JNE136" s="6"/>
      <c r="JNF136" s="6"/>
      <c r="JNG136" s="19"/>
      <c r="JNH136" s="8"/>
      <c r="JNI136" s="6"/>
      <c r="JNJ136" s="6"/>
      <c r="JNK136" s="19"/>
      <c r="JNL136" s="8"/>
      <c r="JNM136" s="6"/>
      <c r="JNN136" s="6"/>
      <c r="JNO136" s="19"/>
      <c r="JNP136" s="8"/>
      <c r="JNQ136" s="6"/>
      <c r="JNR136" s="6"/>
      <c r="JNS136" s="19"/>
      <c r="JNT136" s="8"/>
      <c r="JNU136" s="6"/>
      <c r="JNV136" s="6"/>
      <c r="JNW136" s="19"/>
      <c r="JNX136" s="8"/>
      <c r="JNY136" s="6"/>
      <c r="JNZ136" s="6"/>
      <c r="JOA136" s="19"/>
      <c r="JOB136" s="8"/>
      <c r="JOC136" s="6"/>
      <c r="JOD136" s="6"/>
      <c r="JOE136" s="19"/>
      <c r="JOF136" s="8"/>
      <c r="JOG136" s="6"/>
      <c r="JOH136" s="6"/>
      <c r="JOI136" s="19"/>
      <c r="JOJ136" s="8"/>
      <c r="JOK136" s="6"/>
      <c r="JOL136" s="6"/>
      <c r="JOM136" s="19"/>
      <c r="JON136" s="8"/>
      <c r="JOO136" s="6"/>
      <c r="JOP136" s="6"/>
      <c r="JOQ136" s="19"/>
      <c r="JOR136" s="8"/>
      <c r="JOS136" s="6"/>
      <c r="JOT136" s="6"/>
      <c r="JOU136" s="19"/>
      <c r="JOV136" s="8"/>
      <c r="JOW136" s="6"/>
      <c r="JOX136" s="6"/>
      <c r="JOY136" s="19"/>
      <c r="JOZ136" s="8"/>
      <c r="JPA136" s="6"/>
      <c r="JPB136" s="6"/>
      <c r="JPC136" s="19"/>
      <c r="JPD136" s="8"/>
      <c r="JPE136" s="6"/>
      <c r="JPF136" s="6"/>
      <c r="JPG136" s="19"/>
      <c r="JPH136" s="8"/>
      <c r="JPI136" s="6"/>
      <c r="JPJ136" s="6"/>
      <c r="JPK136" s="19"/>
      <c r="JPL136" s="8"/>
      <c r="JPM136" s="6"/>
      <c r="JPN136" s="6"/>
      <c r="JPO136" s="19"/>
      <c r="JPP136" s="8"/>
      <c r="JPQ136" s="6"/>
      <c r="JPR136" s="6"/>
      <c r="JPS136" s="19"/>
      <c r="JPT136" s="8"/>
      <c r="JPU136" s="6"/>
      <c r="JPV136" s="6"/>
      <c r="JPW136" s="19"/>
      <c r="JPX136" s="8"/>
      <c r="JPY136" s="6"/>
      <c r="JPZ136" s="6"/>
      <c r="JQA136" s="19"/>
      <c r="JQB136" s="8"/>
      <c r="JQC136" s="6"/>
      <c r="JQD136" s="6"/>
      <c r="JQE136" s="19"/>
      <c r="JQF136" s="8"/>
      <c r="JQG136" s="6"/>
      <c r="JQH136" s="6"/>
      <c r="JQI136" s="19"/>
      <c r="JQJ136" s="8"/>
      <c r="JQK136" s="6"/>
      <c r="JQL136" s="6"/>
      <c r="JQM136" s="19"/>
      <c r="JQN136" s="8"/>
      <c r="JQO136" s="6"/>
      <c r="JQP136" s="6"/>
      <c r="JQQ136" s="19"/>
      <c r="JQR136" s="8"/>
      <c r="JQS136" s="6"/>
      <c r="JQT136" s="6"/>
      <c r="JQU136" s="19"/>
      <c r="JQV136" s="8"/>
      <c r="JQW136" s="6"/>
      <c r="JQX136" s="6"/>
      <c r="JQY136" s="19"/>
      <c r="JQZ136" s="8"/>
      <c r="JRA136" s="6"/>
      <c r="JRB136" s="6"/>
      <c r="JRC136" s="19"/>
      <c r="JRD136" s="8"/>
      <c r="JRE136" s="6"/>
      <c r="JRF136" s="6"/>
      <c r="JRG136" s="19"/>
      <c r="JRH136" s="8"/>
      <c r="JRI136" s="6"/>
      <c r="JRJ136" s="6"/>
      <c r="JRK136" s="19"/>
      <c r="JRL136" s="8"/>
      <c r="JRM136" s="6"/>
      <c r="JRN136" s="6"/>
      <c r="JRO136" s="19"/>
      <c r="JRP136" s="8"/>
      <c r="JRQ136" s="6"/>
      <c r="JRR136" s="6"/>
      <c r="JRS136" s="19"/>
      <c r="JRT136" s="8"/>
      <c r="JRU136" s="6"/>
      <c r="JRV136" s="6"/>
      <c r="JRW136" s="19"/>
      <c r="JRX136" s="8"/>
      <c r="JRY136" s="6"/>
      <c r="JRZ136" s="6"/>
      <c r="JSA136" s="19"/>
      <c r="JSB136" s="8"/>
      <c r="JSC136" s="6"/>
      <c r="JSD136" s="6"/>
      <c r="JSE136" s="19"/>
      <c r="JSF136" s="8"/>
      <c r="JSG136" s="6"/>
      <c r="JSH136" s="6"/>
      <c r="JSI136" s="19"/>
      <c r="JSJ136" s="8"/>
      <c r="JSK136" s="6"/>
      <c r="JSL136" s="6"/>
      <c r="JSM136" s="19"/>
      <c r="JSN136" s="8"/>
      <c r="JSO136" s="6"/>
      <c r="JSP136" s="6"/>
      <c r="JSQ136" s="19"/>
      <c r="JSR136" s="8"/>
      <c r="JSS136" s="6"/>
      <c r="JST136" s="6"/>
      <c r="JSU136" s="19"/>
      <c r="JSV136" s="8"/>
      <c r="JSW136" s="6"/>
      <c r="JSX136" s="6"/>
      <c r="JSY136" s="19"/>
      <c r="JSZ136" s="8"/>
      <c r="JTA136" s="6"/>
      <c r="JTB136" s="6"/>
      <c r="JTC136" s="19"/>
      <c r="JTD136" s="8"/>
      <c r="JTE136" s="6"/>
      <c r="JTF136" s="6"/>
      <c r="JTG136" s="19"/>
      <c r="JTH136" s="8"/>
      <c r="JTI136" s="6"/>
      <c r="JTJ136" s="6"/>
      <c r="JTK136" s="19"/>
      <c r="JTL136" s="8"/>
      <c r="JTM136" s="6"/>
      <c r="JTN136" s="6"/>
      <c r="JTO136" s="19"/>
      <c r="JTP136" s="8"/>
      <c r="JTQ136" s="6"/>
      <c r="JTR136" s="6"/>
      <c r="JTS136" s="19"/>
      <c r="JTT136" s="8"/>
      <c r="JTU136" s="6"/>
      <c r="JTV136" s="6"/>
      <c r="JTW136" s="19"/>
      <c r="JTX136" s="8"/>
      <c r="JTY136" s="6"/>
      <c r="JTZ136" s="6"/>
      <c r="JUA136" s="19"/>
      <c r="JUB136" s="8"/>
      <c r="JUC136" s="6"/>
      <c r="JUD136" s="6"/>
      <c r="JUE136" s="19"/>
      <c r="JUF136" s="8"/>
      <c r="JUG136" s="6"/>
      <c r="JUH136" s="6"/>
      <c r="JUI136" s="19"/>
      <c r="JUJ136" s="8"/>
      <c r="JUK136" s="6"/>
      <c r="JUL136" s="6"/>
      <c r="JUM136" s="19"/>
      <c r="JUN136" s="8"/>
      <c r="JUO136" s="6"/>
      <c r="JUP136" s="6"/>
      <c r="JUQ136" s="19"/>
      <c r="JUR136" s="8"/>
      <c r="JUS136" s="6"/>
      <c r="JUT136" s="6"/>
      <c r="JUU136" s="19"/>
      <c r="JUV136" s="8"/>
      <c r="JUW136" s="6"/>
      <c r="JUX136" s="6"/>
      <c r="JUY136" s="19"/>
      <c r="JUZ136" s="8"/>
      <c r="JVA136" s="6"/>
      <c r="JVB136" s="6"/>
      <c r="JVC136" s="19"/>
      <c r="JVD136" s="8"/>
      <c r="JVE136" s="6"/>
      <c r="JVF136" s="6"/>
      <c r="JVG136" s="19"/>
      <c r="JVH136" s="8"/>
      <c r="JVI136" s="6"/>
      <c r="JVJ136" s="6"/>
      <c r="JVK136" s="19"/>
      <c r="JVL136" s="8"/>
      <c r="JVM136" s="6"/>
      <c r="JVN136" s="6"/>
      <c r="JVO136" s="19"/>
      <c r="JVP136" s="8"/>
      <c r="JVQ136" s="6"/>
      <c r="JVR136" s="6"/>
      <c r="JVS136" s="19"/>
      <c r="JVT136" s="8"/>
      <c r="JVU136" s="6"/>
      <c r="JVV136" s="6"/>
      <c r="JVW136" s="19"/>
      <c r="JVX136" s="8"/>
      <c r="JVY136" s="6"/>
      <c r="JVZ136" s="6"/>
      <c r="JWA136" s="19"/>
      <c r="JWB136" s="8"/>
      <c r="JWC136" s="6"/>
      <c r="JWD136" s="6"/>
      <c r="JWE136" s="19"/>
      <c r="JWF136" s="8"/>
      <c r="JWG136" s="6"/>
      <c r="JWH136" s="6"/>
      <c r="JWI136" s="19"/>
      <c r="JWJ136" s="8"/>
      <c r="JWK136" s="6"/>
      <c r="JWL136" s="6"/>
      <c r="JWM136" s="19"/>
      <c r="JWN136" s="8"/>
      <c r="JWO136" s="6"/>
      <c r="JWP136" s="6"/>
      <c r="JWQ136" s="19"/>
      <c r="JWR136" s="8"/>
      <c r="JWS136" s="6"/>
      <c r="JWT136" s="6"/>
      <c r="JWU136" s="19"/>
      <c r="JWV136" s="8"/>
      <c r="JWW136" s="6"/>
      <c r="JWX136" s="6"/>
      <c r="JWY136" s="19"/>
      <c r="JWZ136" s="8"/>
      <c r="JXA136" s="6"/>
      <c r="JXB136" s="6"/>
      <c r="JXC136" s="19"/>
      <c r="JXD136" s="8"/>
      <c r="JXE136" s="6"/>
      <c r="JXF136" s="6"/>
      <c r="JXG136" s="19"/>
      <c r="JXH136" s="8"/>
      <c r="JXI136" s="6"/>
      <c r="JXJ136" s="6"/>
      <c r="JXK136" s="19"/>
      <c r="JXL136" s="8"/>
      <c r="JXM136" s="6"/>
      <c r="JXN136" s="6"/>
      <c r="JXO136" s="19"/>
      <c r="JXP136" s="8"/>
      <c r="JXQ136" s="6"/>
      <c r="JXR136" s="6"/>
      <c r="JXS136" s="19"/>
      <c r="JXT136" s="8"/>
      <c r="JXU136" s="6"/>
      <c r="JXV136" s="6"/>
      <c r="JXW136" s="19"/>
      <c r="JXX136" s="8"/>
      <c r="JXY136" s="6"/>
      <c r="JXZ136" s="6"/>
      <c r="JYA136" s="19"/>
      <c r="JYB136" s="8"/>
      <c r="JYC136" s="6"/>
      <c r="JYD136" s="6"/>
      <c r="JYE136" s="19"/>
      <c r="JYF136" s="8"/>
      <c r="JYG136" s="6"/>
      <c r="JYH136" s="6"/>
      <c r="JYI136" s="19"/>
      <c r="JYJ136" s="8"/>
      <c r="JYK136" s="6"/>
      <c r="JYL136" s="6"/>
      <c r="JYM136" s="19"/>
      <c r="JYN136" s="8"/>
      <c r="JYO136" s="6"/>
      <c r="JYP136" s="6"/>
      <c r="JYQ136" s="19"/>
      <c r="JYR136" s="8"/>
      <c r="JYS136" s="6"/>
      <c r="JYT136" s="6"/>
      <c r="JYU136" s="19"/>
      <c r="JYV136" s="8"/>
      <c r="JYW136" s="6"/>
      <c r="JYX136" s="6"/>
      <c r="JYY136" s="19"/>
      <c r="JYZ136" s="8"/>
      <c r="JZA136" s="6"/>
      <c r="JZB136" s="6"/>
      <c r="JZC136" s="19"/>
      <c r="JZD136" s="8"/>
      <c r="JZE136" s="6"/>
      <c r="JZF136" s="6"/>
      <c r="JZG136" s="19"/>
      <c r="JZH136" s="8"/>
      <c r="JZI136" s="6"/>
      <c r="JZJ136" s="6"/>
      <c r="JZK136" s="19"/>
      <c r="JZL136" s="8"/>
      <c r="JZM136" s="6"/>
      <c r="JZN136" s="6"/>
      <c r="JZO136" s="19"/>
      <c r="JZP136" s="8"/>
      <c r="JZQ136" s="6"/>
      <c r="JZR136" s="6"/>
      <c r="JZS136" s="19"/>
      <c r="JZT136" s="8"/>
      <c r="JZU136" s="6"/>
      <c r="JZV136" s="6"/>
      <c r="JZW136" s="19"/>
      <c r="JZX136" s="8"/>
      <c r="JZY136" s="6"/>
      <c r="JZZ136" s="6"/>
      <c r="KAA136" s="19"/>
      <c r="KAB136" s="8"/>
      <c r="KAC136" s="6"/>
      <c r="KAD136" s="6"/>
      <c r="KAE136" s="19"/>
      <c r="KAF136" s="8"/>
      <c r="KAG136" s="6"/>
      <c r="KAH136" s="6"/>
      <c r="KAI136" s="19"/>
      <c r="KAJ136" s="8"/>
      <c r="KAK136" s="6"/>
      <c r="KAL136" s="6"/>
      <c r="KAM136" s="19"/>
      <c r="KAN136" s="8"/>
      <c r="KAO136" s="6"/>
      <c r="KAP136" s="6"/>
      <c r="KAQ136" s="19"/>
      <c r="KAR136" s="8"/>
      <c r="KAS136" s="6"/>
      <c r="KAT136" s="6"/>
      <c r="KAU136" s="19"/>
      <c r="KAV136" s="8"/>
      <c r="KAW136" s="6"/>
      <c r="KAX136" s="6"/>
      <c r="KAY136" s="19"/>
      <c r="KAZ136" s="8"/>
      <c r="KBA136" s="6"/>
      <c r="KBB136" s="6"/>
      <c r="KBC136" s="19"/>
      <c r="KBD136" s="8"/>
      <c r="KBE136" s="6"/>
      <c r="KBF136" s="6"/>
      <c r="KBG136" s="19"/>
      <c r="KBH136" s="8"/>
      <c r="KBI136" s="6"/>
      <c r="KBJ136" s="6"/>
      <c r="KBK136" s="19"/>
      <c r="KBL136" s="8"/>
      <c r="KBM136" s="6"/>
      <c r="KBN136" s="6"/>
      <c r="KBO136" s="19"/>
      <c r="KBP136" s="8"/>
      <c r="KBQ136" s="6"/>
      <c r="KBR136" s="6"/>
      <c r="KBS136" s="19"/>
      <c r="KBT136" s="8"/>
      <c r="KBU136" s="6"/>
      <c r="KBV136" s="6"/>
      <c r="KBW136" s="19"/>
      <c r="KBX136" s="8"/>
      <c r="KBY136" s="6"/>
      <c r="KBZ136" s="6"/>
      <c r="KCA136" s="19"/>
      <c r="KCB136" s="8"/>
      <c r="KCC136" s="6"/>
      <c r="KCD136" s="6"/>
      <c r="KCE136" s="19"/>
      <c r="KCF136" s="8"/>
      <c r="KCG136" s="6"/>
      <c r="KCH136" s="6"/>
      <c r="KCI136" s="19"/>
      <c r="KCJ136" s="8"/>
      <c r="KCK136" s="6"/>
      <c r="KCL136" s="6"/>
      <c r="KCM136" s="19"/>
      <c r="KCN136" s="8"/>
      <c r="KCO136" s="6"/>
      <c r="KCP136" s="6"/>
      <c r="KCQ136" s="19"/>
      <c r="KCR136" s="8"/>
      <c r="KCS136" s="6"/>
      <c r="KCT136" s="6"/>
      <c r="KCU136" s="19"/>
      <c r="KCV136" s="8"/>
      <c r="KCW136" s="6"/>
      <c r="KCX136" s="6"/>
      <c r="KCY136" s="19"/>
      <c r="KCZ136" s="8"/>
      <c r="KDA136" s="6"/>
      <c r="KDB136" s="6"/>
      <c r="KDC136" s="19"/>
      <c r="KDD136" s="8"/>
      <c r="KDE136" s="6"/>
      <c r="KDF136" s="6"/>
      <c r="KDG136" s="19"/>
      <c r="KDH136" s="8"/>
      <c r="KDI136" s="6"/>
      <c r="KDJ136" s="6"/>
      <c r="KDK136" s="19"/>
      <c r="KDL136" s="8"/>
      <c r="KDM136" s="6"/>
      <c r="KDN136" s="6"/>
      <c r="KDO136" s="19"/>
      <c r="KDP136" s="8"/>
      <c r="KDQ136" s="6"/>
      <c r="KDR136" s="6"/>
      <c r="KDS136" s="19"/>
      <c r="KDT136" s="8"/>
      <c r="KDU136" s="6"/>
      <c r="KDV136" s="6"/>
      <c r="KDW136" s="19"/>
      <c r="KDX136" s="8"/>
      <c r="KDY136" s="6"/>
      <c r="KDZ136" s="6"/>
      <c r="KEA136" s="19"/>
      <c r="KEB136" s="8"/>
      <c r="KEC136" s="6"/>
      <c r="KED136" s="6"/>
      <c r="KEE136" s="19"/>
      <c r="KEF136" s="8"/>
      <c r="KEG136" s="6"/>
      <c r="KEH136" s="6"/>
      <c r="KEI136" s="19"/>
      <c r="KEJ136" s="8"/>
      <c r="KEK136" s="6"/>
      <c r="KEL136" s="6"/>
      <c r="KEM136" s="19"/>
      <c r="KEN136" s="8"/>
      <c r="KEO136" s="6"/>
      <c r="KEP136" s="6"/>
      <c r="KEQ136" s="19"/>
      <c r="KER136" s="8"/>
      <c r="KES136" s="6"/>
      <c r="KET136" s="6"/>
      <c r="KEU136" s="19"/>
      <c r="KEV136" s="8"/>
      <c r="KEW136" s="6"/>
      <c r="KEX136" s="6"/>
      <c r="KEY136" s="19"/>
      <c r="KEZ136" s="8"/>
      <c r="KFA136" s="6"/>
      <c r="KFB136" s="6"/>
      <c r="KFC136" s="19"/>
      <c r="KFD136" s="8"/>
      <c r="KFE136" s="6"/>
      <c r="KFF136" s="6"/>
      <c r="KFG136" s="19"/>
      <c r="KFH136" s="8"/>
      <c r="KFI136" s="6"/>
      <c r="KFJ136" s="6"/>
      <c r="KFK136" s="19"/>
      <c r="KFL136" s="8"/>
      <c r="KFM136" s="6"/>
      <c r="KFN136" s="6"/>
      <c r="KFO136" s="19"/>
      <c r="KFP136" s="8"/>
      <c r="KFQ136" s="6"/>
      <c r="KFR136" s="6"/>
      <c r="KFS136" s="19"/>
      <c r="KFT136" s="8"/>
      <c r="KFU136" s="6"/>
      <c r="KFV136" s="6"/>
      <c r="KFW136" s="19"/>
      <c r="KFX136" s="8"/>
      <c r="KFY136" s="6"/>
      <c r="KFZ136" s="6"/>
      <c r="KGA136" s="19"/>
      <c r="KGB136" s="8"/>
      <c r="KGC136" s="6"/>
      <c r="KGD136" s="6"/>
      <c r="KGE136" s="19"/>
      <c r="KGF136" s="8"/>
      <c r="KGG136" s="6"/>
      <c r="KGH136" s="6"/>
      <c r="KGI136" s="19"/>
      <c r="KGJ136" s="8"/>
      <c r="KGK136" s="6"/>
      <c r="KGL136" s="6"/>
      <c r="KGM136" s="19"/>
      <c r="KGN136" s="8"/>
      <c r="KGO136" s="6"/>
      <c r="KGP136" s="6"/>
      <c r="KGQ136" s="19"/>
      <c r="KGR136" s="8"/>
      <c r="KGS136" s="6"/>
      <c r="KGT136" s="6"/>
      <c r="KGU136" s="19"/>
      <c r="KGV136" s="8"/>
      <c r="KGW136" s="6"/>
      <c r="KGX136" s="6"/>
      <c r="KGY136" s="19"/>
      <c r="KGZ136" s="8"/>
      <c r="KHA136" s="6"/>
      <c r="KHB136" s="6"/>
      <c r="KHC136" s="19"/>
      <c r="KHD136" s="8"/>
      <c r="KHE136" s="6"/>
      <c r="KHF136" s="6"/>
      <c r="KHG136" s="19"/>
      <c r="KHH136" s="8"/>
      <c r="KHI136" s="6"/>
      <c r="KHJ136" s="6"/>
      <c r="KHK136" s="19"/>
      <c r="KHL136" s="8"/>
      <c r="KHM136" s="6"/>
      <c r="KHN136" s="6"/>
      <c r="KHO136" s="19"/>
      <c r="KHP136" s="8"/>
      <c r="KHQ136" s="6"/>
      <c r="KHR136" s="6"/>
      <c r="KHS136" s="19"/>
      <c r="KHT136" s="8"/>
      <c r="KHU136" s="6"/>
      <c r="KHV136" s="6"/>
      <c r="KHW136" s="19"/>
      <c r="KHX136" s="8"/>
      <c r="KHY136" s="6"/>
      <c r="KHZ136" s="6"/>
      <c r="KIA136" s="19"/>
      <c r="KIB136" s="8"/>
      <c r="KIC136" s="6"/>
      <c r="KID136" s="6"/>
      <c r="KIE136" s="19"/>
      <c r="KIF136" s="8"/>
      <c r="KIG136" s="6"/>
      <c r="KIH136" s="6"/>
      <c r="KII136" s="19"/>
      <c r="KIJ136" s="8"/>
      <c r="KIK136" s="6"/>
      <c r="KIL136" s="6"/>
      <c r="KIM136" s="19"/>
      <c r="KIN136" s="8"/>
      <c r="KIO136" s="6"/>
      <c r="KIP136" s="6"/>
      <c r="KIQ136" s="19"/>
      <c r="KIR136" s="8"/>
      <c r="KIS136" s="6"/>
      <c r="KIT136" s="6"/>
      <c r="KIU136" s="19"/>
      <c r="KIV136" s="8"/>
      <c r="KIW136" s="6"/>
      <c r="KIX136" s="6"/>
      <c r="KIY136" s="19"/>
      <c r="KIZ136" s="8"/>
      <c r="KJA136" s="6"/>
      <c r="KJB136" s="6"/>
      <c r="KJC136" s="19"/>
      <c r="KJD136" s="8"/>
      <c r="KJE136" s="6"/>
      <c r="KJF136" s="6"/>
      <c r="KJG136" s="19"/>
      <c r="KJH136" s="8"/>
      <c r="KJI136" s="6"/>
      <c r="KJJ136" s="6"/>
      <c r="KJK136" s="19"/>
      <c r="KJL136" s="8"/>
      <c r="KJM136" s="6"/>
      <c r="KJN136" s="6"/>
      <c r="KJO136" s="19"/>
      <c r="KJP136" s="8"/>
      <c r="KJQ136" s="6"/>
      <c r="KJR136" s="6"/>
      <c r="KJS136" s="19"/>
      <c r="KJT136" s="8"/>
      <c r="KJU136" s="6"/>
      <c r="KJV136" s="6"/>
      <c r="KJW136" s="19"/>
      <c r="KJX136" s="8"/>
      <c r="KJY136" s="6"/>
      <c r="KJZ136" s="6"/>
      <c r="KKA136" s="19"/>
      <c r="KKB136" s="8"/>
      <c r="KKC136" s="6"/>
      <c r="KKD136" s="6"/>
      <c r="KKE136" s="19"/>
      <c r="KKF136" s="8"/>
      <c r="KKG136" s="6"/>
      <c r="KKH136" s="6"/>
      <c r="KKI136" s="19"/>
      <c r="KKJ136" s="8"/>
      <c r="KKK136" s="6"/>
      <c r="KKL136" s="6"/>
      <c r="KKM136" s="19"/>
      <c r="KKN136" s="8"/>
      <c r="KKO136" s="6"/>
      <c r="KKP136" s="6"/>
      <c r="KKQ136" s="19"/>
      <c r="KKR136" s="8"/>
      <c r="KKS136" s="6"/>
      <c r="KKT136" s="6"/>
      <c r="KKU136" s="19"/>
      <c r="KKV136" s="8"/>
      <c r="KKW136" s="6"/>
      <c r="KKX136" s="6"/>
      <c r="KKY136" s="19"/>
      <c r="KKZ136" s="8"/>
      <c r="KLA136" s="6"/>
      <c r="KLB136" s="6"/>
      <c r="KLC136" s="19"/>
      <c r="KLD136" s="8"/>
      <c r="KLE136" s="6"/>
      <c r="KLF136" s="6"/>
      <c r="KLG136" s="19"/>
      <c r="KLH136" s="8"/>
      <c r="KLI136" s="6"/>
      <c r="KLJ136" s="6"/>
      <c r="KLK136" s="19"/>
      <c r="KLL136" s="8"/>
      <c r="KLM136" s="6"/>
      <c r="KLN136" s="6"/>
      <c r="KLO136" s="19"/>
      <c r="KLP136" s="8"/>
      <c r="KLQ136" s="6"/>
      <c r="KLR136" s="6"/>
      <c r="KLS136" s="19"/>
      <c r="KLT136" s="8"/>
      <c r="KLU136" s="6"/>
      <c r="KLV136" s="6"/>
      <c r="KLW136" s="19"/>
      <c r="KLX136" s="8"/>
      <c r="KLY136" s="6"/>
      <c r="KLZ136" s="6"/>
      <c r="KMA136" s="19"/>
      <c r="KMB136" s="8"/>
      <c r="KMC136" s="6"/>
      <c r="KMD136" s="6"/>
      <c r="KME136" s="19"/>
      <c r="KMF136" s="8"/>
      <c r="KMG136" s="6"/>
      <c r="KMH136" s="6"/>
      <c r="KMI136" s="19"/>
      <c r="KMJ136" s="8"/>
      <c r="KMK136" s="6"/>
      <c r="KML136" s="6"/>
      <c r="KMM136" s="19"/>
      <c r="KMN136" s="8"/>
      <c r="KMO136" s="6"/>
      <c r="KMP136" s="6"/>
      <c r="KMQ136" s="19"/>
      <c r="KMR136" s="8"/>
      <c r="KMS136" s="6"/>
      <c r="KMT136" s="6"/>
      <c r="KMU136" s="19"/>
      <c r="KMV136" s="8"/>
      <c r="KMW136" s="6"/>
      <c r="KMX136" s="6"/>
      <c r="KMY136" s="19"/>
      <c r="KMZ136" s="8"/>
      <c r="KNA136" s="6"/>
      <c r="KNB136" s="6"/>
      <c r="KNC136" s="19"/>
      <c r="KND136" s="8"/>
      <c r="KNE136" s="6"/>
      <c r="KNF136" s="6"/>
      <c r="KNG136" s="19"/>
      <c r="KNH136" s="8"/>
      <c r="KNI136" s="6"/>
      <c r="KNJ136" s="6"/>
      <c r="KNK136" s="19"/>
      <c r="KNL136" s="8"/>
      <c r="KNM136" s="6"/>
      <c r="KNN136" s="6"/>
      <c r="KNO136" s="19"/>
      <c r="KNP136" s="8"/>
      <c r="KNQ136" s="6"/>
      <c r="KNR136" s="6"/>
      <c r="KNS136" s="19"/>
      <c r="KNT136" s="8"/>
      <c r="KNU136" s="6"/>
      <c r="KNV136" s="6"/>
      <c r="KNW136" s="19"/>
      <c r="KNX136" s="8"/>
      <c r="KNY136" s="6"/>
      <c r="KNZ136" s="6"/>
      <c r="KOA136" s="19"/>
      <c r="KOB136" s="8"/>
      <c r="KOC136" s="6"/>
      <c r="KOD136" s="6"/>
      <c r="KOE136" s="19"/>
      <c r="KOF136" s="8"/>
      <c r="KOG136" s="6"/>
      <c r="KOH136" s="6"/>
      <c r="KOI136" s="19"/>
      <c r="KOJ136" s="8"/>
      <c r="KOK136" s="6"/>
      <c r="KOL136" s="6"/>
      <c r="KOM136" s="19"/>
      <c r="KON136" s="8"/>
      <c r="KOO136" s="6"/>
      <c r="KOP136" s="6"/>
      <c r="KOQ136" s="19"/>
      <c r="KOR136" s="8"/>
      <c r="KOS136" s="6"/>
      <c r="KOT136" s="6"/>
      <c r="KOU136" s="19"/>
      <c r="KOV136" s="8"/>
      <c r="KOW136" s="6"/>
      <c r="KOX136" s="6"/>
      <c r="KOY136" s="19"/>
      <c r="KOZ136" s="8"/>
      <c r="KPA136" s="6"/>
      <c r="KPB136" s="6"/>
      <c r="KPC136" s="19"/>
      <c r="KPD136" s="8"/>
      <c r="KPE136" s="6"/>
      <c r="KPF136" s="6"/>
      <c r="KPG136" s="19"/>
      <c r="KPH136" s="8"/>
      <c r="KPI136" s="6"/>
      <c r="KPJ136" s="6"/>
      <c r="KPK136" s="19"/>
      <c r="KPL136" s="8"/>
      <c r="KPM136" s="6"/>
      <c r="KPN136" s="6"/>
      <c r="KPO136" s="19"/>
      <c r="KPP136" s="8"/>
      <c r="KPQ136" s="6"/>
      <c r="KPR136" s="6"/>
      <c r="KPS136" s="19"/>
      <c r="KPT136" s="8"/>
      <c r="KPU136" s="6"/>
      <c r="KPV136" s="6"/>
      <c r="KPW136" s="19"/>
      <c r="KPX136" s="8"/>
      <c r="KPY136" s="6"/>
      <c r="KPZ136" s="6"/>
      <c r="KQA136" s="19"/>
      <c r="KQB136" s="8"/>
      <c r="KQC136" s="6"/>
      <c r="KQD136" s="6"/>
      <c r="KQE136" s="19"/>
      <c r="KQF136" s="8"/>
      <c r="KQG136" s="6"/>
      <c r="KQH136" s="6"/>
      <c r="KQI136" s="19"/>
      <c r="KQJ136" s="8"/>
      <c r="KQK136" s="6"/>
      <c r="KQL136" s="6"/>
      <c r="KQM136" s="19"/>
      <c r="KQN136" s="8"/>
      <c r="KQO136" s="6"/>
      <c r="KQP136" s="6"/>
      <c r="KQQ136" s="19"/>
      <c r="KQR136" s="8"/>
      <c r="KQS136" s="6"/>
      <c r="KQT136" s="6"/>
      <c r="KQU136" s="19"/>
      <c r="KQV136" s="8"/>
      <c r="KQW136" s="6"/>
      <c r="KQX136" s="6"/>
      <c r="KQY136" s="19"/>
      <c r="KQZ136" s="8"/>
      <c r="KRA136" s="6"/>
      <c r="KRB136" s="6"/>
      <c r="KRC136" s="19"/>
      <c r="KRD136" s="8"/>
      <c r="KRE136" s="6"/>
      <c r="KRF136" s="6"/>
      <c r="KRG136" s="19"/>
      <c r="KRH136" s="8"/>
      <c r="KRI136" s="6"/>
      <c r="KRJ136" s="6"/>
      <c r="KRK136" s="19"/>
      <c r="KRL136" s="8"/>
      <c r="KRM136" s="6"/>
      <c r="KRN136" s="6"/>
      <c r="KRO136" s="19"/>
      <c r="KRP136" s="8"/>
      <c r="KRQ136" s="6"/>
      <c r="KRR136" s="6"/>
      <c r="KRS136" s="19"/>
      <c r="KRT136" s="8"/>
      <c r="KRU136" s="6"/>
      <c r="KRV136" s="6"/>
      <c r="KRW136" s="19"/>
      <c r="KRX136" s="8"/>
      <c r="KRY136" s="6"/>
      <c r="KRZ136" s="6"/>
      <c r="KSA136" s="19"/>
      <c r="KSB136" s="8"/>
      <c r="KSC136" s="6"/>
      <c r="KSD136" s="6"/>
      <c r="KSE136" s="19"/>
      <c r="KSF136" s="8"/>
      <c r="KSG136" s="6"/>
      <c r="KSH136" s="6"/>
      <c r="KSI136" s="19"/>
      <c r="KSJ136" s="8"/>
      <c r="KSK136" s="6"/>
      <c r="KSL136" s="6"/>
      <c r="KSM136" s="19"/>
      <c r="KSN136" s="8"/>
      <c r="KSO136" s="6"/>
      <c r="KSP136" s="6"/>
      <c r="KSQ136" s="19"/>
      <c r="KSR136" s="8"/>
      <c r="KSS136" s="6"/>
      <c r="KST136" s="6"/>
      <c r="KSU136" s="19"/>
      <c r="KSV136" s="8"/>
      <c r="KSW136" s="6"/>
      <c r="KSX136" s="6"/>
      <c r="KSY136" s="19"/>
      <c r="KSZ136" s="8"/>
      <c r="KTA136" s="6"/>
      <c r="KTB136" s="6"/>
      <c r="KTC136" s="19"/>
      <c r="KTD136" s="8"/>
      <c r="KTE136" s="6"/>
      <c r="KTF136" s="6"/>
      <c r="KTG136" s="19"/>
      <c r="KTH136" s="8"/>
      <c r="KTI136" s="6"/>
      <c r="KTJ136" s="6"/>
      <c r="KTK136" s="19"/>
      <c r="KTL136" s="8"/>
      <c r="KTM136" s="6"/>
      <c r="KTN136" s="6"/>
      <c r="KTO136" s="19"/>
      <c r="KTP136" s="8"/>
      <c r="KTQ136" s="6"/>
      <c r="KTR136" s="6"/>
      <c r="KTS136" s="19"/>
      <c r="KTT136" s="8"/>
      <c r="KTU136" s="6"/>
      <c r="KTV136" s="6"/>
      <c r="KTW136" s="19"/>
      <c r="KTX136" s="8"/>
      <c r="KTY136" s="6"/>
      <c r="KTZ136" s="6"/>
      <c r="KUA136" s="19"/>
      <c r="KUB136" s="8"/>
      <c r="KUC136" s="6"/>
      <c r="KUD136" s="6"/>
      <c r="KUE136" s="19"/>
      <c r="KUF136" s="8"/>
      <c r="KUG136" s="6"/>
      <c r="KUH136" s="6"/>
      <c r="KUI136" s="19"/>
      <c r="KUJ136" s="8"/>
      <c r="KUK136" s="6"/>
      <c r="KUL136" s="6"/>
      <c r="KUM136" s="19"/>
      <c r="KUN136" s="8"/>
      <c r="KUO136" s="6"/>
      <c r="KUP136" s="6"/>
      <c r="KUQ136" s="19"/>
      <c r="KUR136" s="8"/>
      <c r="KUS136" s="6"/>
      <c r="KUT136" s="6"/>
      <c r="KUU136" s="19"/>
      <c r="KUV136" s="8"/>
      <c r="KUW136" s="6"/>
      <c r="KUX136" s="6"/>
      <c r="KUY136" s="19"/>
      <c r="KUZ136" s="8"/>
      <c r="KVA136" s="6"/>
      <c r="KVB136" s="6"/>
      <c r="KVC136" s="19"/>
      <c r="KVD136" s="8"/>
      <c r="KVE136" s="6"/>
      <c r="KVF136" s="6"/>
      <c r="KVG136" s="19"/>
      <c r="KVH136" s="8"/>
      <c r="KVI136" s="6"/>
      <c r="KVJ136" s="6"/>
      <c r="KVK136" s="19"/>
      <c r="KVL136" s="8"/>
      <c r="KVM136" s="6"/>
      <c r="KVN136" s="6"/>
      <c r="KVO136" s="19"/>
      <c r="KVP136" s="8"/>
      <c r="KVQ136" s="6"/>
      <c r="KVR136" s="6"/>
      <c r="KVS136" s="19"/>
      <c r="KVT136" s="8"/>
      <c r="KVU136" s="6"/>
      <c r="KVV136" s="6"/>
      <c r="KVW136" s="19"/>
      <c r="KVX136" s="8"/>
      <c r="KVY136" s="6"/>
      <c r="KVZ136" s="6"/>
      <c r="KWA136" s="19"/>
      <c r="KWB136" s="8"/>
      <c r="KWC136" s="6"/>
      <c r="KWD136" s="6"/>
      <c r="KWE136" s="19"/>
      <c r="KWF136" s="8"/>
      <c r="KWG136" s="6"/>
      <c r="KWH136" s="6"/>
      <c r="KWI136" s="19"/>
      <c r="KWJ136" s="8"/>
      <c r="KWK136" s="6"/>
      <c r="KWL136" s="6"/>
      <c r="KWM136" s="19"/>
      <c r="KWN136" s="8"/>
      <c r="KWO136" s="6"/>
      <c r="KWP136" s="6"/>
      <c r="KWQ136" s="19"/>
      <c r="KWR136" s="8"/>
      <c r="KWS136" s="6"/>
      <c r="KWT136" s="6"/>
      <c r="KWU136" s="19"/>
      <c r="KWV136" s="8"/>
      <c r="KWW136" s="6"/>
      <c r="KWX136" s="6"/>
      <c r="KWY136" s="19"/>
      <c r="KWZ136" s="8"/>
      <c r="KXA136" s="6"/>
      <c r="KXB136" s="6"/>
      <c r="KXC136" s="19"/>
      <c r="KXD136" s="8"/>
      <c r="KXE136" s="6"/>
      <c r="KXF136" s="6"/>
      <c r="KXG136" s="19"/>
      <c r="KXH136" s="8"/>
      <c r="KXI136" s="6"/>
      <c r="KXJ136" s="6"/>
      <c r="KXK136" s="19"/>
      <c r="KXL136" s="8"/>
      <c r="KXM136" s="6"/>
      <c r="KXN136" s="6"/>
      <c r="KXO136" s="19"/>
      <c r="KXP136" s="8"/>
      <c r="KXQ136" s="6"/>
      <c r="KXR136" s="6"/>
      <c r="KXS136" s="19"/>
      <c r="KXT136" s="8"/>
      <c r="KXU136" s="6"/>
      <c r="KXV136" s="6"/>
      <c r="KXW136" s="19"/>
      <c r="KXX136" s="8"/>
      <c r="KXY136" s="6"/>
      <c r="KXZ136" s="6"/>
      <c r="KYA136" s="19"/>
      <c r="KYB136" s="8"/>
      <c r="KYC136" s="6"/>
      <c r="KYD136" s="6"/>
      <c r="KYE136" s="19"/>
      <c r="KYF136" s="8"/>
      <c r="KYG136" s="6"/>
      <c r="KYH136" s="6"/>
      <c r="KYI136" s="19"/>
      <c r="KYJ136" s="8"/>
      <c r="KYK136" s="6"/>
      <c r="KYL136" s="6"/>
      <c r="KYM136" s="19"/>
      <c r="KYN136" s="8"/>
      <c r="KYO136" s="6"/>
      <c r="KYP136" s="6"/>
      <c r="KYQ136" s="19"/>
      <c r="KYR136" s="8"/>
      <c r="KYS136" s="6"/>
      <c r="KYT136" s="6"/>
      <c r="KYU136" s="19"/>
      <c r="KYV136" s="8"/>
      <c r="KYW136" s="6"/>
      <c r="KYX136" s="6"/>
      <c r="KYY136" s="19"/>
      <c r="KYZ136" s="8"/>
      <c r="KZA136" s="6"/>
      <c r="KZB136" s="6"/>
      <c r="KZC136" s="19"/>
      <c r="KZD136" s="8"/>
      <c r="KZE136" s="6"/>
      <c r="KZF136" s="6"/>
      <c r="KZG136" s="19"/>
      <c r="KZH136" s="8"/>
      <c r="KZI136" s="6"/>
      <c r="KZJ136" s="6"/>
      <c r="KZK136" s="19"/>
      <c r="KZL136" s="8"/>
      <c r="KZM136" s="6"/>
      <c r="KZN136" s="6"/>
      <c r="KZO136" s="19"/>
      <c r="KZP136" s="8"/>
      <c r="KZQ136" s="6"/>
      <c r="KZR136" s="6"/>
      <c r="KZS136" s="19"/>
      <c r="KZT136" s="8"/>
      <c r="KZU136" s="6"/>
      <c r="KZV136" s="6"/>
      <c r="KZW136" s="19"/>
      <c r="KZX136" s="8"/>
      <c r="KZY136" s="6"/>
      <c r="KZZ136" s="6"/>
      <c r="LAA136" s="19"/>
      <c r="LAB136" s="8"/>
      <c r="LAC136" s="6"/>
      <c r="LAD136" s="6"/>
      <c r="LAE136" s="19"/>
      <c r="LAF136" s="8"/>
      <c r="LAG136" s="6"/>
      <c r="LAH136" s="6"/>
      <c r="LAI136" s="19"/>
      <c r="LAJ136" s="8"/>
      <c r="LAK136" s="6"/>
      <c r="LAL136" s="6"/>
      <c r="LAM136" s="19"/>
      <c r="LAN136" s="8"/>
      <c r="LAO136" s="6"/>
      <c r="LAP136" s="6"/>
      <c r="LAQ136" s="19"/>
      <c r="LAR136" s="8"/>
      <c r="LAS136" s="6"/>
      <c r="LAT136" s="6"/>
      <c r="LAU136" s="19"/>
      <c r="LAV136" s="8"/>
      <c r="LAW136" s="6"/>
      <c r="LAX136" s="6"/>
      <c r="LAY136" s="19"/>
      <c r="LAZ136" s="8"/>
      <c r="LBA136" s="6"/>
      <c r="LBB136" s="6"/>
      <c r="LBC136" s="19"/>
      <c r="LBD136" s="8"/>
      <c r="LBE136" s="6"/>
      <c r="LBF136" s="6"/>
      <c r="LBG136" s="19"/>
      <c r="LBH136" s="8"/>
      <c r="LBI136" s="6"/>
      <c r="LBJ136" s="6"/>
      <c r="LBK136" s="19"/>
      <c r="LBL136" s="8"/>
      <c r="LBM136" s="6"/>
      <c r="LBN136" s="6"/>
      <c r="LBO136" s="19"/>
      <c r="LBP136" s="8"/>
      <c r="LBQ136" s="6"/>
      <c r="LBR136" s="6"/>
      <c r="LBS136" s="19"/>
      <c r="LBT136" s="8"/>
      <c r="LBU136" s="6"/>
      <c r="LBV136" s="6"/>
      <c r="LBW136" s="19"/>
      <c r="LBX136" s="8"/>
      <c r="LBY136" s="6"/>
      <c r="LBZ136" s="6"/>
      <c r="LCA136" s="19"/>
      <c r="LCB136" s="8"/>
      <c r="LCC136" s="6"/>
      <c r="LCD136" s="6"/>
      <c r="LCE136" s="19"/>
      <c r="LCF136" s="8"/>
      <c r="LCG136" s="6"/>
      <c r="LCH136" s="6"/>
      <c r="LCI136" s="19"/>
      <c r="LCJ136" s="8"/>
      <c r="LCK136" s="6"/>
      <c r="LCL136" s="6"/>
      <c r="LCM136" s="19"/>
      <c r="LCN136" s="8"/>
      <c r="LCO136" s="6"/>
      <c r="LCP136" s="6"/>
      <c r="LCQ136" s="19"/>
      <c r="LCR136" s="8"/>
      <c r="LCS136" s="6"/>
      <c r="LCT136" s="6"/>
      <c r="LCU136" s="19"/>
      <c r="LCV136" s="8"/>
      <c r="LCW136" s="6"/>
      <c r="LCX136" s="6"/>
      <c r="LCY136" s="19"/>
      <c r="LCZ136" s="8"/>
      <c r="LDA136" s="6"/>
      <c r="LDB136" s="6"/>
      <c r="LDC136" s="19"/>
      <c r="LDD136" s="8"/>
      <c r="LDE136" s="6"/>
      <c r="LDF136" s="6"/>
      <c r="LDG136" s="19"/>
      <c r="LDH136" s="8"/>
      <c r="LDI136" s="6"/>
      <c r="LDJ136" s="6"/>
      <c r="LDK136" s="19"/>
      <c r="LDL136" s="8"/>
      <c r="LDM136" s="6"/>
      <c r="LDN136" s="6"/>
      <c r="LDO136" s="19"/>
      <c r="LDP136" s="8"/>
      <c r="LDQ136" s="6"/>
      <c r="LDR136" s="6"/>
      <c r="LDS136" s="19"/>
      <c r="LDT136" s="8"/>
      <c r="LDU136" s="6"/>
      <c r="LDV136" s="6"/>
      <c r="LDW136" s="19"/>
      <c r="LDX136" s="8"/>
      <c r="LDY136" s="6"/>
      <c r="LDZ136" s="6"/>
      <c r="LEA136" s="19"/>
      <c r="LEB136" s="8"/>
      <c r="LEC136" s="6"/>
      <c r="LED136" s="6"/>
      <c r="LEE136" s="19"/>
      <c r="LEF136" s="8"/>
      <c r="LEG136" s="6"/>
      <c r="LEH136" s="6"/>
      <c r="LEI136" s="19"/>
      <c r="LEJ136" s="8"/>
      <c r="LEK136" s="6"/>
      <c r="LEL136" s="6"/>
      <c r="LEM136" s="19"/>
      <c r="LEN136" s="8"/>
      <c r="LEO136" s="6"/>
      <c r="LEP136" s="6"/>
      <c r="LEQ136" s="19"/>
      <c r="LER136" s="8"/>
      <c r="LES136" s="6"/>
      <c r="LET136" s="6"/>
      <c r="LEU136" s="19"/>
      <c r="LEV136" s="8"/>
      <c r="LEW136" s="6"/>
      <c r="LEX136" s="6"/>
      <c r="LEY136" s="19"/>
      <c r="LEZ136" s="8"/>
      <c r="LFA136" s="6"/>
      <c r="LFB136" s="6"/>
      <c r="LFC136" s="19"/>
      <c r="LFD136" s="8"/>
      <c r="LFE136" s="6"/>
      <c r="LFF136" s="6"/>
      <c r="LFG136" s="19"/>
      <c r="LFH136" s="8"/>
      <c r="LFI136" s="6"/>
      <c r="LFJ136" s="6"/>
      <c r="LFK136" s="19"/>
      <c r="LFL136" s="8"/>
      <c r="LFM136" s="6"/>
      <c r="LFN136" s="6"/>
      <c r="LFO136" s="19"/>
      <c r="LFP136" s="8"/>
      <c r="LFQ136" s="6"/>
      <c r="LFR136" s="6"/>
      <c r="LFS136" s="19"/>
      <c r="LFT136" s="8"/>
      <c r="LFU136" s="6"/>
      <c r="LFV136" s="6"/>
      <c r="LFW136" s="19"/>
      <c r="LFX136" s="8"/>
      <c r="LFY136" s="6"/>
      <c r="LFZ136" s="6"/>
      <c r="LGA136" s="19"/>
      <c r="LGB136" s="8"/>
      <c r="LGC136" s="6"/>
      <c r="LGD136" s="6"/>
      <c r="LGE136" s="19"/>
      <c r="LGF136" s="8"/>
      <c r="LGG136" s="6"/>
      <c r="LGH136" s="6"/>
      <c r="LGI136" s="19"/>
      <c r="LGJ136" s="8"/>
      <c r="LGK136" s="6"/>
      <c r="LGL136" s="6"/>
      <c r="LGM136" s="19"/>
      <c r="LGN136" s="8"/>
      <c r="LGO136" s="6"/>
      <c r="LGP136" s="6"/>
      <c r="LGQ136" s="19"/>
      <c r="LGR136" s="8"/>
      <c r="LGS136" s="6"/>
      <c r="LGT136" s="6"/>
      <c r="LGU136" s="19"/>
      <c r="LGV136" s="8"/>
      <c r="LGW136" s="6"/>
      <c r="LGX136" s="6"/>
      <c r="LGY136" s="19"/>
      <c r="LGZ136" s="8"/>
      <c r="LHA136" s="6"/>
      <c r="LHB136" s="6"/>
      <c r="LHC136" s="19"/>
      <c r="LHD136" s="8"/>
      <c r="LHE136" s="6"/>
      <c r="LHF136" s="6"/>
      <c r="LHG136" s="19"/>
      <c r="LHH136" s="8"/>
      <c r="LHI136" s="6"/>
      <c r="LHJ136" s="6"/>
      <c r="LHK136" s="19"/>
      <c r="LHL136" s="8"/>
      <c r="LHM136" s="6"/>
      <c r="LHN136" s="6"/>
      <c r="LHO136" s="19"/>
      <c r="LHP136" s="8"/>
      <c r="LHQ136" s="6"/>
      <c r="LHR136" s="6"/>
      <c r="LHS136" s="19"/>
      <c r="LHT136" s="8"/>
      <c r="LHU136" s="6"/>
      <c r="LHV136" s="6"/>
      <c r="LHW136" s="19"/>
      <c r="LHX136" s="8"/>
      <c r="LHY136" s="6"/>
      <c r="LHZ136" s="6"/>
      <c r="LIA136" s="19"/>
      <c r="LIB136" s="8"/>
      <c r="LIC136" s="6"/>
      <c r="LID136" s="6"/>
      <c r="LIE136" s="19"/>
      <c r="LIF136" s="8"/>
      <c r="LIG136" s="6"/>
      <c r="LIH136" s="6"/>
      <c r="LII136" s="19"/>
      <c r="LIJ136" s="8"/>
      <c r="LIK136" s="6"/>
      <c r="LIL136" s="6"/>
      <c r="LIM136" s="19"/>
      <c r="LIN136" s="8"/>
      <c r="LIO136" s="6"/>
      <c r="LIP136" s="6"/>
      <c r="LIQ136" s="19"/>
      <c r="LIR136" s="8"/>
      <c r="LIS136" s="6"/>
      <c r="LIT136" s="6"/>
      <c r="LIU136" s="19"/>
      <c r="LIV136" s="8"/>
      <c r="LIW136" s="6"/>
      <c r="LIX136" s="6"/>
      <c r="LIY136" s="19"/>
      <c r="LIZ136" s="8"/>
      <c r="LJA136" s="6"/>
      <c r="LJB136" s="6"/>
      <c r="LJC136" s="19"/>
      <c r="LJD136" s="8"/>
      <c r="LJE136" s="6"/>
      <c r="LJF136" s="6"/>
      <c r="LJG136" s="19"/>
      <c r="LJH136" s="8"/>
      <c r="LJI136" s="6"/>
      <c r="LJJ136" s="6"/>
      <c r="LJK136" s="19"/>
      <c r="LJL136" s="8"/>
      <c r="LJM136" s="6"/>
      <c r="LJN136" s="6"/>
      <c r="LJO136" s="19"/>
      <c r="LJP136" s="8"/>
      <c r="LJQ136" s="6"/>
      <c r="LJR136" s="6"/>
      <c r="LJS136" s="19"/>
      <c r="LJT136" s="8"/>
      <c r="LJU136" s="6"/>
      <c r="LJV136" s="6"/>
      <c r="LJW136" s="19"/>
      <c r="LJX136" s="8"/>
      <c r="LJY136" s="6"/>
      <c r="LJZ136" s="6"/>
      <c r="LKA136" s="19"/>
      <c r="LKB136" s="8"/>
      <c r="LKC136" s="6"/>
      <c r="LKD136" s="6"/>
      <c r="LKE136" s="19"/>
      <c r="LKF136" s="8"/>
      <c r="LKG136" s="6"/>
      <c r="LKH136" s="6"/>
      <c r="LKI136" s="19"/>
      <c r="LKJ136" s="8"/>
      <c r="LKK136" s="6"/>
      <c r="LKL136" s="6"/>
      <c r="LKM136" s="19"/>
      <c r="LKN136" s="8"/>
      <c r="LKO136" s="6"/>
      <c r="LKP136" s="6"/>
      <c r="LKQ136" s="19"/>
      <c r="LKR136" s="8"/>
      <c r="LKS136" s="6"/>
      <c r="LKT136" s="6"/>
      <c r="LKU136" s="19"/>
      <c r="LKV136" s="8"/>
      <c r="LKW136" s="6"/>
      <c r="LKX136" s="6"/>
      <c r="LKY136" s="19"/>
      <c r="LKZ136" s="8"/>
      <c r="LLA136" s="6"/>
      <c r="LLB136" s="6"/>
      <c r="LLC136" s="19"/>
      <c r="LLD136" s="8"/>
      <c r="LLE136" s="6"/>
      <c r="LLF136" s="6"/>
      <c r="LLG136" s="19"/>
      <c r="LLH136" s="8"/>
      <c r="LLI136" s="6"/>
      <c r="LLJ136" s="6"/>
      <c r="LLK136" s="19"/>
      <c r="LLL136" s="8"/>
      <c r="LLM136" s="6"/>
      <c r="LLN136" s="6"/>
      <c r="LLO136" s="19"/>
      <c r="LLP136" s="8"/>
      <c r="LLQ136" s="6"/>
      <c r="LLR136" s="6"/>
      <c r="LLS136" s="19"/>
      <c r="LLT136" s="8"/>
      <c r="LLU136" s="6"/>
      <c r="LLV136" s="6"/>
      <c r="LLW136" s="19"/>
      <c r="LLX136" s="8"/>
      <c r="LLY136" s="6"/>
      <c r="LLZ136" s="6"/>
      <c r="LMA136" s="19"/>
      <c r="LMB136" s="8"/>
      <c r="LMC136" s="6"/>
      <c r="LMD136" s="6"/>
      <c r="LME136" s="19"/>
      <c r="LMF136" s="8"/>
      <c r="LMG136" s="6"/>
      <c r="LMH136" s="6"/>
      <c r="LMI136" s="19"/>
      <c r="LMJ136" s="8"/>
      <c r="LMK136" s="6"/>
      <c r="LML136" s="6"/>
      <c r="LMM136" s="19"/>
      <c r="LMN136" s="8"/>
      <c r="LMO136" s="6"/>
      <c r="LMP136" s="6"/>
      <c r="LMQ136" s="19"/>
      <c r="LMR136" s="8"/>
      <c r="LMS136" s="6"/>
      <c r="LMT136" s="6"/>
      <c r="LMU136" s="19"/>
      <c r="LMV136" s="8"/>
      <c r="LMW136" s="6"/>
      <c r="LMX136" s="6"/>
      <c r="LMY136" s="19"/>
      <c r="LMZ136" s="8"/>
      <c r="LNA136" s="6"/>
      <c r="LNB136" s="6"/>
      <c r="LNC136" s="19"/>
      <c r="LND136" s="8"/>
      <c r="LNE136" s="6"/>
      <c r="LNF136" s="6"/>
      <c r="LNG136" s="19"/>
      <c r="LNH136" s="8"/>
      <c r="LNI136" s="6"/>
      <c r="LNJ136" s="6"/>
      <c r="LNK136" s="19"/>
      <c r="LNL136" s="8"/>
      <c r="LNM136" s="6"/>
      <c r="LNN136" s="6"/>
      <c r="LNO136" s="19"/>
      <c r="LNP136" s="8"/>
      <c r="LNQ136" s="6"/>
      <c r="LNR136" s="6"/>
      <c r="LNS136" s="19"/>
      <c r="LNT136" s="8"/>
      <c r="LNU136" s="6"/>
      <c r="LNV136" s="6"/>
      <c r="LNW136" s="19"/>
      <c r="LNX136" s="8"/>
      <c r="LNY136" s="6"/>
      <c r="LNZ136" s="6"/>
      <c r="LOA136" s="19"/>
      <c r="LOB136" s="8"/>
      <c r="LOC136" s="6"/>
      <c r="LOD136" s="6"/>
      <c r="LOE136" s="19"/>
      <c r="LOF136" s="8"/>
      <c r="LOG136" s="6"/>
      <c r="LOH136" s="6"/>
      <c r="LOI136" s="19"/>
      <c r="LOJ136" s="8"/>
      <c r="LOK136" s="6"/>
      <c r="LOL136" s="6"/>
      <c r="LOM136" s="19"/>
      <c r="LON136" s="8"/>
      <c r="LOO136" s="6"/>
      <c r="LOP136" s="6"/>
      <c r="LOQ136" s="19"/>
      <c r="LOR136" s="8"/>
      <c r="LOS136" s="6"/>
      <c r="LOT136" s="6"/>
      <c r="LOU136" s="19"/>
      <c r="LOV136" s="8"/>
      <c r="LOW136" s="6"/>
      <c r="LOX136" s="6"/>
      <c r="LOY136" s="19"/>
      <c r="LOZ136" s="8"/>
      <c r="LPA136" s="6"/>
      <c r="LPB136" s="6"/>
      <c r="LPC136" s="19"/>
      <c r="LPD136" s="8"/>
      <c r="LPE136" s="6"/>
      <c r="LPF136" s="6"/>
      <c r="LPG136" s="19"/>
      <c r="LPH136" s="8"/>
      <c r="LPI136" s="6"/>
      <c r="LPJ136" s="6"/>
      <c r="LPK136" s="19"/>
      <c r="LPL136" s="8"/>
      <c r="LPM136" s="6"/>
      <c r="LPN136" s="6"/>
      <c r="LPO136" s="19"/>
      <c r="LPP136" s="8"/>
      <c r="LPQ136" s="6"/>
      <c r="LPR136" s="6"/>
      <c r="LPS136" s="19"/>
      <c r="LPT136" s="8"/>
      <c r="LPU136" s="6"/>
      <c r="LPV136" s="6"/>
      <c r="LPW136" s="19"/>
      <c r="LPX136" s="8"/>
      <c r="LPY136" s="6"/>
      <c r="LPZ136" s="6"/>
      <c r="LQA136" s="19"/>
      <c r="LQB136" s="8"/>
      <c r="LQC136" s="6"/>
      <c r="LQD136" s="6"/>
      <c r="LQE136" s="19"/>
      <c r="LQF136" s="8"/>
      <c r="LQG136" s="6"/>
      <c r="LQH136" s="6"/>
      <c r="LQI136" s="19"/>
      <c r="LQJ136" s="8"/>
      <c r="LQK136" s="6"/>
      <c r="LQL136" s="6"/>
      <c r="LQM136" s="19"/>
      <c r="LQN136" s="8"/>
      <c r="LQO136" s="6"/>
      <c r="LQP136" s="6"/>
      <c r="LQQ136" s="19"/>
      <c r="LQR136" s="8"/>
      <c r="LQS136" s="6"/>
      <c r="LQT136" s="6"/>
      <c r="LQU136" s="19"/>
      <c r="LQV136" s="8"/>
      <c r="LQW136" s="6"/>
      <c r="LQX136" s="6"/>
      <c r="LQY136" s="19"/>
      <c r="LQZ136" s="8"/>
      <c r="LRA136" s="6"/>
      <c r="LRB136" s="6"/>
      <c r="LRC136" s="19"/>
      <c r="LRD136" s="8"/>
      <c r="LRE136" s="6"/>
      <c r="LRF136" s="6"/>
      <c r="LRG136" s="19"/>
      <c r="LRH136" s="8"/>
      <c r="LRI136" s="6"/>
      <c r="LRJ136" s="6"/>
      <c r="LRK136" s="19"/>
      <c r="LRL136" s="8"/>
      <c r="LRM136" s="6"/>
      <c r="LRN136" s="6"/>
      <c r="LRO136" s="19"/>
      <c r="LRP136" s="8"/>
      <c r="LRQ136" s="6"/>
      <c r="LRR136" s="6"/>
      <c r="LRS136" s="19"/>
      <c r="LRT136" s="8"/>
      <c r="LRU136" s="6"/>
      <c r="LRV136" s="6"/>
      <c r="LRW136" s="19"/>
      <c r="LRX136" s="8"/>
      <c r="LRY136" s="6"/>
      <c r="LRZ136" s="6"/>
      <c r="LSA136" s="19"/>
      <c r="LSB136" s="8"/>
      <c r="LSC136" s="6"/>
      <c r="LSD136" s="6"/>
      <c r="LSE136" s="19"/>
      <c r="LSF136" s="8"/>
      <c r="LSG136" s="6"/>
      <c r="LSH136" s="6"/>
      <c r="LSI136" s="19"/>
      <c r="LSJ136" s="8"/>
      <c r="LSK136" s="6"/>
      <c r="LSL136" s="6"/>
      <c r="LSM136" s="19"/>
      <c r="LSN136" s="8"/>
      <c r="LSO136" s="6"/>
      <c r="LSP136" s="6"/>
      <c r="LSQ136" s="19"/>
      <c r="LSR136" s="8"/>
      <c r="LSS136" s="6"/>
      <c r="LST136" s="6"/>
      <c r="LSU136" s="19"/>
      <c r="LSV136" s="8"/>
      <c r="LSW136" s="6"/>
      <c r="LSX136" s="6"/>
      <c r="LSY136" s="19"/>
      <c r="LSZ136" s="8"/>
      <c r="LTA136" s="6"/>
      <c r="LTB136" s="6"/>
      <c r="LTC136" s="19"/>
      <c r="LTD136" s="8"/>
      <c r="LTE136" s="6"/>
      <c r="LTF136" s="6"/>
      <c r="LTG136" s="19"/>
      <c r="LTH136" s="8"/>
      <c r="LTI136" s="6"/>
      <c r="LTJ136" s="6"/>
      <c r="LTK136" s="19"/>
      <c r="LTL136" s="8"/>
      <c r="LTM136" s="6"/>
      <c r="LTN136" s="6"/>
      <c r="LTO136" s="19"/>
      <c r="LTP136" s="8"/>
      <c r="LTQ136" s="6"/>
      <c r="LTR136" s="6"/>
      <c r="LTS136" s="19"/>
      <c r="LTT136" s="8"/>
      <c r="LTU136" s="6"/>
      <c r="LTV136" s="6"/>
      <c r="LTW136" s="19"/>
      <c r="LTX136" s="8"/>
      <c r="LTY136" s="6"/>
      <c r="LTZ136" s="6"/>
      <c r="LUA136" s="19"/>
      <c r="LUB136" s="8"/>
      <c r="LUC136" s="6"/>
      <c r="LUD136" s="6"/>
      <c r="LUE136" s="19"/>
      <c r="LUF136" s="8"/>
      <c r="LUG136" s="6"/>
      <c r="LUH136" s="6"/>
      <c r="LUI136" s="19"/>
      <c r="LUJ136" s="8"/>
      <c r="LUK136" s="6"/>
      <c r="LUL136" s="6"/>
      <c r="LUM136" s="19"/>
      <c r="LUN136" s="8"/>
      <c r="LUO136" s="6"/>
      <c r="LUP136" s="6"/>
      <c r="LUQ136" s="19"/>
      <c r="LUR136" s="8"/>
      <c r="LUS136" s="6"/>
      <c r="LUT136" s="6"/>
      <c r="LUU136" s="19"/>
      <c r="LUV136" s="8"/>
      <c r="LUW136" s="6"/>
      <c r="LUX136" s="6"/>
      <c r="LUY136" s="19"/>
      <c r="LUZ136" s="8"/>
      <c r="LVA136" s="6"/>
      <c r="LVB136" s="6"/>
      <c r="LVC136" s="19"/>
      <c r="LVD136" s="8"/>
      <c r="LVE136" s="6"/>
      <c r="LVF136" s="6"/>
      <c r="LVG136" s="19"/>
      <c r="LVH136" s="8"/>
      <c r="LVI136" s="6"/>
      <c r="LVJ136" s="6"/>
      <c r="LVK136" s="19"/>
      <c r="LVL136" s="8"/>
      <c r="LVM136" s="6"/>
      <c r="LVN136" s="6"/>
      <c r="LVO136" s="19"/>
      <c r="LVP136" s="8"/>
      <c r="LVQ136" s="6"/>
      <c r="LVR136" s="6"/>
      <c r="LVS136" s="19"/>
      <c r="LVT136" s="8"/>
      <c r="LVU136" s="6"/>
      <c r="LVV136" s="6"/>
      <c r="LVW136" s="19"/>
      <c r="LVX136" s="8"/>
      <c r="LVY136" s="6"/>
      <c r="LVZ136" s="6"/>
      <c r="LWA136" s="19"/>
      <c r="LWB136" s="8"/>
      <c r="LWC136" s="6"/>
      <c r="LWD136" s="6"/>
      <c r="LWE136" s="19"/>
      <c r="LWF136" s="8"/>
      <c r="LWG136" s="6"/>
      <c r="LWH136" s="6"/>
      <c r="LWI136" s="19"/>
      <c r="LWJ136" s="8"/>
      <c r="LWK136" s="6"/>
      <c r="LWL136" s="6"/>
      <c r="LWM136" s="19"/>
      <c r="LWN136" s="8"/>
      <c r="LWO136" s="6"/>
      <c r="LWP136" s="6"/>
      <c r="LWQ136" s="19"/>
      <c r="LWR136" s="8"/>
      <c r="LWS136" s="6"/>
      <c r="LWT136" s="6"/>
      <c r="LWU136" s="19"/>
      <c r="LWV136" s="8"/>
      <c r="LWW136" s="6"/>
      <c r="LWX136" s="6"/>
      <c r="LWY136" s="19"/>
      <c r="LWZ136" s="8"/>
      <c r="LXA136" s="6"/>
      <c r="LXB136" s="6"/>
      <c r="LXC136" s="19"/>
      <c r="LXD136" s="8"/>
      <c r="LXE136" s="6"/>
      <c r="LXF136" s="6"/>
      <c r="LXG136" s="19"/>
      <c r="LXH136" s="8"/>
      <c r="LXI136" s="6"/>
      <c r="LXJ136" s="6"/>
      <c r="LXK136" s="19"/>
      <c r="LXL136" s="8"/>
      <c r="LXM136" s="6"/>
      <c r="LXN136" s="6"/>
      <c r="LXO136" s="19"/>
      <c r="LXP136" s="8"/>
      <c r="LXQ136" s="6"/>
      <c r="LXR136" s="6"/>
      <c r="LXS136" s="19"/>
      <c r="LXT136" s="8"/>
      <c r="LXU136" s="6"/>
      <c r="LXV136" s="6"/>
      <c r="LXW136" s="19"/>
      <c r="LXX136" s="8"/>
      <c r="LXY136" s="6"/>
      <c r="LXZ136" s="6"/>
      <c r="LYA136" s="19"/>
      <c r="LYB136" s="8"/>
      <c r="LYC136" s="6"/>
      <c r="LYD136" s="6"/>
      <c r="LYE136" s="19"/>
      <c r="LYF136" s="8"/>
      <c r="LYG136" s="6"/>
      <c r="LYH136" s="6"/>
      <c r="LYI136" s="19"/>
      <c r="LYJ136" s="8"/>
      <c r="LYK136" s="6"/>
      <c r="LYL136" s="6"/>
      <c r="LYM136" s="19"/>
      <c r="LYN136" s="8"/>
      <c r="LYO136" s="6"/>
      <c r="LYP136" s="6"/>
      <c r="LYQ136" s="19"/>
      <c r="LYR136" s="8"/>
      <c r="LYS136" s="6"/>
      <c r="LYT136" s="6"/>
      <c r="LYU136" s="19"/>
      <c r="LYV136" s="8"/>
      <c r="LYW136" s="6"/>
      <c r="LYX136" s="6"/>
      <c r="LYY136" s="19"/>
      <c r="LYZ136" s="8"/>
      <c r="LZA136" s="6"/>
      <c r="LZB136" s="6"/>
      <c r="LZC136" s="19"/>
      <c r="LZD136" s="8"/>
      <c r="LZE136" s="6"/>
      <c r="LZF136" s="6"/>
      <c r="LZG136" s="19"/>
      <c r="LZH136" s="8"/>
      <c r="LZI136" s="6"/>
      <c r="LZJ136" s="6"/>
      <c r="LZK136" s="19"/>
      <c r="LZL136" s="8"/>
      <c r="LZM136" s="6"/>
      <c r="LZN136" s="6"/>
      <c r="LZO136" s="19"/>
      <c r="LZP136" s="8"/>
      <c r="LZQ136" s="6"/>
      <c r="LZR136" s="6"/>
      <c r="LZS136" s="19"/>
      <c r="LZT136" s="8"/>
      <c r="LZU136" s="6"/>
      <c r="LZV136" s="6"/>
      <c r="LZW136" s="19"/>
      <c r="LZX136" s="8"/>
      <c r="LZY136" s="6"/>
      <c r="LZZ136" s="6"/>
      <c r="MAA136" s="19"/>
      <c r="MAB136" s="8"/>
      <c r="MAC136" s="6"/>
      <c r="MAD136" s="6"/>
      <c r="MAE136" s="19"/>
      <c r="MAF136" s="8"/>
      <c r="MAG136" s="6"/>
      <c r="MAH136" s="6"/>
      <c r="MAI136" s="19"/>
      <c r="MAJ136" s="8"/>
      <c r="MAK136" s="6"/>
      <c r="MAL136" s="6"/>
      <c r="MAM136" s="19"/>
      <c r="MAN136" s="8"/>
      <c r="MAO136" s="6"/>
      <c r="MAP136" s="6"/>
      <c r="MAQ136" s="19"/>
      <c r="MAR136" s="8"/>
      <c r="MAS136" s="6"/>
      <c r="MAT136" s="6"/>
      <c r="MAU136" s="19"/>
      <c r="MAV136" s="8"/>
      <c r="MAW136" s="6"/>
      <c r="MAX136" s="6"/>
      <c r="MAY136" s="19"/>
      <c r="MAZ136" s="8"/>
      <c r="MBA136" s="6"/>
      <c r="MBB136" s="6"/>
      <c r="MBC136" s="19"/>
      <c r="MBD136" s="8"/>
      <c r="MBE136" s="6"/>
      <c r="MBF136" s="6"/>
      <c r="MBG136" s="19"/>
      <c r="MBH136" s="8"/>
      <c r="MBI136" s="6"/>
      <c r="MBJ136" s="6"/>
      <c r="MBK136" s="19"/>
      <c r="MBL136" s="8"/>
      <c r="MBM136" s="6"/>
      <c r="MBN136" s="6"/>
      <c r="MBO136" s="19"/>
      <c r="MBP136" s="8"/>
      <c r="MBQ136" s="6"/>
      <c r="MBR136" s="6"/>
      <c r="MBS136" s="19"/>
      <c r="MBT136" s="8"/>
      <c r="MBU136" s="6"/>
      <c r="MBV136" s="6"/>
      <c r="MBW136" s="19"/>
      <c r="MBX136" s="8"/>
      <c r="MBY136" s="6"/>
      <c r="MBZ136" s="6"/>
      <c r="MCA136" s="19"/>
      <c r="MCB136" s="8"/>
      <c r="MCC136" s="6"/>
      <c r="MCD136" s="6"/>
      <c r="MCE136" s="19"/>
      <c r="MCF136" s="8"/>
      <c r="MCG136" s="6"/>
      <c r="MCH136" s="6"/>
      <c r="MCI136" s="19"/>
      <c r="MCJ136" s="8"/>
      <c r="MCK136" s="6"/>
      <c r="MCL136" s="6"/>
      <c r="MCM136" s="19"/>
      <c r="MCN136" s="8"/>
      <c r="MCO136" s="6"/>
      <c r="MCP136" s="6"/>
      <c r="MCQ136" s="19"/>
      <c r="MCR136" s="8"/>
      <c r="MCS136" s="6"/>
      <c r="MCT136" s="6"/>
      <c r="MCU136" s="19"/>
      <c r="MCV136" s="8"/>
      <c r="MCW136" s="6"/>
      <c r="MCX136" s="6"/>
      <c r="MCY136" s="19"/>
      <c r="MCZ136" s="8"/>
      <c r="MDA136" s="6"/>
      <c r="MDB136" s="6"/>
      <c r="MDC136" s="19"/>
      <c r="MDD136" s="8"/>
      <c r="MDE136" s="6"/>
      <c r="MDF136" s="6"/>
      <c r="MDG136" s="19"/>
      <c r="MDH136" s="8"/>
      <c r="MDI136" s="6"/>
      <c r="MDJ136" s="6"/>
      <c r="MDK136" s="19"/>
      <c r="MDL136" s="8"/>
      <c r="MDM136" s="6"/>
      <c r="MDN136" s="6"/>
      <c r="MDO136" s="19"/>
      <c r="MDP136" s="8"/>
      <c r="MDQ136" s="6"/>
      <c r="MDR136" s="6"/>
      <c r="MDS136" s="19"/>
      <c r="MDT136" s="8"/>
      <c r="MDU136" s="6"/>
      <c r="MDV136" s="6"/>
      <c r="MDW136" s="19"/>
      <c r="MDX136" s="8"/>
      <c r="MDY136" s="6"/>
      <c r="MDZ136" s="6"/>
      <c r="MEA136" s="19"/>
      <c r="MEB136" s="8"/>
      <c r="MEC136" s="6"/>
      <c r="MED136" s="6"/>
      <c r="MEE136" s="19"/>
      <c r="MEF136" s="8"/>
      <c r="MEG136" s="6"/>
      <c r="MEH136" s="6"/>
      <c r="MEI136" s="19"/>
      <c r="MEJ136" s="8"/>
      <c r="MEK136" s="6"/>
      <c r="MEL136" s="6"/>
      <c r="MEM136" s="19"/>
      <c r="MEN136" s="8"/>
      <c r="MEO136" s="6"/>
      <c r="MEP136" s="6"/>
      <c r="MEQ136" s="19"/>
      <c r="MER136" s="8"/>
      <c r="MES136" s="6"/>
      <c r="MET136" s="6"/>
      <c r="MEU136" s="19"/>
      <c r="MEV136" s="8"/>
      <c r="MEW136" s="6"/>
      <c r="MEX136" s="6"/>
      <c r="MEY136" s="19"/>
      <c r="MEZ136" s="8"/>
      <c r="MFA136" s="6"/>
      <c r="MFB136" s="6"/>
      <c r="MFC136" s="19"/>
      <c r="MFD136" s="8"/>
      <c r="MFE136" s="6"/>
      <c r="MFF136" s="6"/>
      <c r="MFG136" s="19"/>
      <c r="MFH136" s="8"/>
      <c r="MFI136" s="6"/>
      <c r="MFJ136" s="6"/>
      <c r="MFK136" s="19"/>
      <c r="MFL136" s="8"/>
      <c r="MFM136" s="6"/>
      <c r="MFN136" s="6"/>
      <c r="MFO136" s="19"/>
      <c r="MFP136" s="8"/>
      <c r="MFQ136" s="6"/>
      <c r="MFR136" s="6"/>
      <c r="MFS136" s="19"/>
      <c r="MFT136" s="8"/>
      <c r="MFU136" s="6"/>
      <c r="MFV136" s="6"/>
      <c r="MFW136" s="19"/>
      <c r="MFX136" s="8"/>
      <c r="MFY136" s="6"/>
      <c r="MFZ136" s="6"/>
      <c r="MGA136" s="19"/>
      <c r="MGB136" s="8"/>
      <c r="MGC136" s="6"/>
      <c r="MGD136" s="6"/>
      <c r="MGE136" s="19"/>
      <c r="MGF136" s="8"/>
      <c r="MGG136" s="6"/>
      <c r="MGH136" s="6"/>
      <c r="MGI136" s="19"/>
      <c r="MGJ136" s="8"/>
      <c r="MGK136" s="6"/>
      <c r="MGL136" s="6"/>
      <c r="MGM136" s="19"/>
      <c r="MGN136" s="8"/>
      <c r="MGO136" s="6"/>
      <c r="MGP136" s="6"/>
      <c r="MGQ136" s="19"/>
      <c r="MGR136" s="8"/>
      <c r="MGS136" s="6"/>
      <c r="MGT136" s="6"/>
      <c r="MGU136" s="19"/>
      <c r="MGV136" s="8"/>
      <c r="MGW136" s="6"/>
      <c r="MGX136" s="6"/>
      <c r="MGY136" s="19"/>
      <c r="MGZ136" s="8"/>
      <c r="MHA136" s="6"/>
      <c r="MHB136" s="6"/>
      <c r="MHC136" s="19"/>
      <c r="MHD136" s="8"/>
      <c r="MHE136" s="6"/>
      <c r="MHF136" s="6"/>
      <c r="MHG136" s="19"/>
      <c r="MHH136" s="8"/>
      <c r="MHI136" s="6"/>
      <c r="MHJ136" s="6"/>
      <c r="MHK136" s="19"/>
      <c r="MHL136" s="8"/>
      <c r="MHM136" s="6"/>
      <c r="MHN136" s="6"/>
      <c r="MHO136" s="19"/>
      <c r="MHP136" s="8"/>
      <c r="MHQ136" s="6"/>
      <c r="MHR136" s="6"/>
      <c r="MHS136" s="19"/>
      <c r="MHT136" s="8"/>
      <c r="MHU136" s="6"/>
      <c r="MHV136" s="6"/>
      <c r="MHW136" s="19"/>
      <c r="MHX136" s="8"/>
      <c r="MHY136" s="6"/>
      <c r="MHZ136" s="6"/>
      <c r="MIA136" s="19"/>
      <c r="MIB136" s="8"/>
      <c r="MIC136" s="6"/>
      <c r="MID136" s="6"/>
      <c r="MIE136" s="19"/>
      <c r="MIF136" s="8"/>
      <c r="MIG136" s="6"/>
      <c r="MIH136" s="6"/>
      <c r="MII136" s="19"/>
      <c r="MIJ136" s="8"/>
      <c r="MIK136" s="6"/>
      <c r="MIL136" s="6"/>
      <c r="MIM136" s="19"/>
      <c r="MIN136" s="8"/>
      <c r="MIO136" s="6"/>
      <c r="MIP136" s="6"/>
      <c r="MIQ136" s="19"/>
      <c r="MIR136" s="8"/>
      <c r="MIS136" s="6"/>
      <c r="MIT136" s="6"/>
      <c r="MIU136" s="19"/>
      <c r="MIV136" s="8"/>
      <c r="MIW136" s="6"/>
      <c r="MIX136" s="6"/>
      <c r="MIY136" s="19"/>
      <c r="MIZ136" s="8"/>
      <c r="MJA136" s="6"/>
      <c r="MJB136" s="6"/>
      <c r="MJC136" s="19"/>
      <c r="MJD136" s="8"/>
      <c r="MJE136" s="6"/>
      <c r="MJF136" s="6"/>
      <c r="MJG136" s="19"/>
      <c r="MJH136" s="8"/>
      <c r="MJI136" s="6"/>
      <c r="MJJ136" s="6"/>
      <c r="MJK136" s="19"/>
      <c r="MJL136" s="8"/>
      <c r="MJM136" s="6"/>
      <c r="MJN136" s="6"/>
      <c r="MJO136" s="19"/>
      <c r="MJP136" s="8"/>
      <c r="MJQ136" s="6"/>
      <c r="MJR136" s="6"/>
      <c r="MJS136" s="19"/>
      <c r="MJT136" s="8"/>
      <c r="MJU136" s="6"/>
      <c r="MJV136" s="6"/>
      <c r="MJW136" s="19"/>
      <c r="MJX136" s="8"/>
      <c r="MJY136" s="6"/>
      <c r="MJZ136" s="6"/>
      <c r="MKA136" s="19"/>
      <c r="MKB136" s="8"/>
      <c r="MKC136" s="6"/>
      <c r="MKD136" s="6"/>
      <c r="MKE136" s="19"/>
      <c r="MKF136" s="8"/>
      <c r="MKG136" s="6"/>
      <c r="MKH136" s="6"/>
      <c r="MKI136" s="19"/>
      <c r="MKJ136" s="8"/>
      <c r="MKK136" s="6"/>
      <c r="MKL136" s="6"/>
      <c r="MKM136" s="19"/>
      <c r="MKN136" s="8"/>
      <c r="MKO136" s="6"/>
      <c r="MKP136" s="6"/>
      <c r="MKQ136" s="19"/>
      <c r="MKR136" s="8"/>
      <c r="MKS136" s="6"/>
      <c r="MKT136" s="6"/>
      <c r="MKU136" s="19"/>
      <c r="MKV136" s="8"/>
      <c r="MKW136" s="6"/>
      <c r="MKX136" s="6"/>
      <c r="MKY136" s="19"/>
      <c r="MKZ136" s="8"/>
      <c r="MLA136" s="6"/>
      <c r="MLB136" s="6"/>
      <c r="MLC136" s="19"/>
      <c r="MLD136" s="8"/>
      <c r="MLE136" s="6"/>
      <c r="MLF136" s="6"/>
      <c r="MLG136" s="19"/>
      <c r="MLH136" s="8"/>
      <c r="MLI136" s="6"/>
      <c r="MLJ136" s="6"/>
      <c r="MLK136" s="19"/>
      <c r="MLL136" s="8"/>
      <c r="MLM136" s="6"/>
      <c r="MLN136" s="6"/>
      <c r="MLO136" s="19"/>
      <c r="MLP136" s="8"/>
      <c r="MLQ136" s="6"/>
      <c r="MLR136" s="6"/>
      <c r="MLS136" s="19"/>
      <c r="MLT136" s="8"/>
      <c r="MLU136" s="6"/>
      <c r="MLV136" s="6"/>
      <c r="MLW136" s="19"/>
      <c r="MLX136" s="8"/>
      <c r="MLY136" s="6"/>
      <c r="MLZ136" s="6"/>
      <c r="MMA136" s="19"/>
      <c r="MMB136" s="8"/>
      <c r="MMC136" s="6"/>
      <c r="MMD136" s="6"/>
      <c r="MME136" s="19"/>
      <c r="MMF136" s="8"/>
      <c r="MMG136" s="6"/>
      <c r="MMH136" s="6"/>
      <c r="MMI136" s="19"/>
      <c r="MMJ136" s="8"/>
      <c r="MMK136" s="6"/>
      <c r="MML136" s="6"/>
      <c r="MMM136" s="19"/>
      <c r="MMN136" s="8"/>
      <c r="MMO136" s="6"/>
      <c r="MMP136" s="6"/>
      <c r="MMQ136" s="19"/>
      <c r="MMR136" s="8"/>
      <c r="MMS136" s="6"/>
      <c r="MMT136" s="6"/>
      <c r="MMU136" s="19"/>
      <c r="MMV136" s="8"/>
      <c r="MMW136" s="6"/>
      <c r="MMX136" s="6"/>
      <c r="MMY136" s="19"/>
      <c r="MMZ136" s="8"/>
      <c r="MNA136" s="6"/>
      <c r="MNB136" s="6"/>
      <c r="MNC136" s="19"/>
      <c r="MND136" s="8"/>
      <c r="MNE136" s="6"/>
      <c r="MNF136" s="6"/>
      <c r="MNG136" s="19"/>
      <c r="MNH136" s="8"/>
      <c r="MNI136" s="6"/>
      <c r="MNJ136" s="6"/>
      <c r="MNK136" s="19"/>
      <c r="MNL136" s="8"/>
      <c r="MNM136" s="6"/>
      <c r="MNN136" s="6"/>
      <c r="MNO136" s="19"/>
      <c r="MNP136" s="8"/>
      <c r="MNQ136" s="6"/>
      <c r="MNR136" s="6"/>
      <c r="MNS136" s="19"/>
      <c r="MNT136" s="8"/>
      <c r="MNU136" s="6"/>
      <c r="MNV136" s="6"/>
      <c r="MNW136" s="19"/>
      <c r="MNX136" s="8"/>
      <c r="MNY136" s="6"/>
      <c r="MNZ136" s="6"/>
      <c r="MOA136" s="19"/>
      <c r="MOB136" s="8"/>
      <c r="MOC136" s="6"/>
      <c r="MOD136" s="6"/>
      <c r="MOE136" s="19"/>
      <c r="MOF136" s="8"/>
      <c r="MOG136" s="6"/>
      <c r="MOH136" s="6"/>
      <c r="MOI136" s="19"/>
      <c r="MOJ136" s="8"/>
      <c r="MOK136" s="6"/>
      <c r="MOL136" s="6"/>
      <c r="MOM136" s="19"/>
      <c r="MON136" s="8"/>
      <c r="MOO136" s="6"/>
      <c r="MOP136" s="6"/>
      <c r="MOQ136" s="19"/>
      <c r="MOR136" s="8"/>
      <c r="MOS136" s="6"/>
      <c r="MOT136" s="6"/>
      <c r="MOU136" s="19"/>
      <c r="MOV136" s="8"/>
      <c r="MOW136" s="6"/>
      <c r="MOX136" s="6"/>
      <c r="MOY136" s="19"/>
      <c r="MOZ136" s="8"/>
      <c r="MPA136" s="6"/>
      <c r="MPB136" s="6"/>
      <c r="MPC136" s="19"/>
      <c r="MPD136" s="8"/>
      <c r="MPE136" s="6"/>
      <c r="MPF136" s="6"/>
      <c r="MPG136" s="19"/>
      <c r="MPH136" s="8"/>
      <c r="MPI136" s="6"/>
      <c r="MPJ136" s="6"/>
      <c r="MPK136" s="19"/>
      <c r="MPL136" s="8"/>
      <c r="MPM136" s="6"/>
      <c r="MPN136" s="6"/>
      <c r="MPO136" s="19"/>
      <c r="MPP136" s="8"/>
      <c r="MPQ136" s="6"/>
      <c r="MPR136" s="6"/>
      <c r="MPS136" s="19"/>
      <c r="MPT136" s="8"/>
      <c r="MPU136" s="6"/>
      <c r="MPV136" s="6"/>
      <c r="MPW136" s="19"/>
      <c r="MPX136" s="8"/>
      <c r="MPY136" s="6"/>
      <c r="MPZ136" s="6"/>
      <c r="MQA136" s="19"/>
      <c r="MQB136" s="8"/>
      <c r="MQC136" s="6"/>
      <c r="MQD136" s="6"/>
      <c r="MQE136" s="19"/>
      <c r="MQF136" s="8"/>
      <c r="MQG136" s="6"/>
      <c r="MQH136" s="6"/>
      <c r="MQI136" s="19"/>
      <c r="MQJ136" s="8"/>
      <c r="MQK136" s="6"/>
      <c r="MQL136" s="6"/>
      <c r="MQM136" s="19"/>
      <c r="MQN136" s="8"/>
      <c r="MQO136" s="6"/>
      <c r="MQP136" s="6"/>
      <c r="MQQ136" s="19"/>
      <c r="MQR136" s="8"/>
      <c r="MQS136" s="6"/>
      <c r="MQT136" s="6"/>
      <c r="MQU136" s="19"/>
      <c r="MQV136" s="8"/>
      <c r="MQW136" s="6"/>
      <c r="MQX136" s="6"/>
      <c r="MQY136" s="19"/>
      <c r="MQZ136" s="8"/>
      <c r="MRA136" s="6"/>
      <c r="MRB136" s="6"/>
      <c r="MRC136" s="19"/>
      <c r="MRD136" s="8"/>
      <c r="MRE136" s="6"/>
      <c r="MRF136" s="6"/>
      <c r="MRG136" s="19"/>
      <c r="MRH136" s="8"/>
      <c r="MRI136" s="6"/>
      <c r="MRJ136" s="6"/>
      <c r="MRK136" s="19"/>
      <c r="MRL136" s="8"/>
      <c r="MRM136" s="6"/>
      <c r="MRN136" s="6"/>
      <c r="MRO136" s="19"/>
      <c r="MRP136" s="8"/>
      <c r="MRQ136" s="6"/>
      <c r="MRR136" s="6"/>
      <c r="MRS136" s="19"/>
      <c r="MRT136" s="8"/>
      <c r="MRU136" s="6"/>
      <c r="MRV136" s="6"/>
      <c r="MRW136" s="19"/>
      <c r="MRX136" s="8"/>
      <c r="MRY136" s="6"/>
      <c r="MRZ136" s="6"/>
      <c r="MSA136" s="19"/>
      <c r="MSB136" s="8"/>
      <c r="MSC136" s="6"/>
      <c r="MSD136" s="6"/>
      <c r="MSE136" s="19"/>
      <c r="MSF136" s="8"/>
      <c r="MSG136" s="6"/>
      <c r="MSH136" s="6"/>
      <c r="MSI136" s="19"/>
      <c r="MSJ136" s="8"/>
      <c r="MSK136" s="6"/>
      <c r="MSL136" s="6"/>
      <c r="MSM136" s="19"/>
      <c r="MSN136" s="8"/>
      <c r="MSO136" s="6"/>
      <c r="MSP136" s="6"/>
      <c r="MSQ136" s="19"/>
      <c r="MSR136" s="8"/>
      <c r="MSS136" s="6"/>
      <c r="MST136" s="6"/>
      <c r="MSU136" s="19"/>
      <c r="MSV136" s="8"/>
      <c r="MSW136" s="6"/>
      <c r="MSX136" s="6"/>
      <c r="MSY136" s="19"/>
      <c r="MSZ136" s="8"/>
      <c r="MTA136" s="6"/>
      <c r="MTB136" s="6"/>
      <c r="MTC136" s="19"/>
      <c r="MTD136" s="8"/>
      <c r="MTE136" s="6"/>
      <c r="MTF136" s="6"/>
      <c r="MTG136" s="19"/>
      <c r="MTH136" s="8"/>
      <c r="MTI136" s="6"/>
      <c r="MTJ136" s="6"/>
      <c r="MTK136" s="19"/>
      <c r="MTL136" s="8"/>
      <c r="MTM136" s="6"/>
      <c r="MTN136" s="6"/>
      <c r="MTO136" s="19"/>
      <c r="MTP136" s="8"/>
      <c r="MTQ136" s="6"/>
      <c r="MTR136" s="6"/>
      <c r="MTS136" s="19"/>
      <c r="MTT136" s="8"/>
      <c r="MTU136" s="6"/>
      <c r="MTV136" s="6"/>
      <c r="MTW136" s="19"/>
      <c r="MTX136" s="8"/>
      <c r="MTY136" s="6"/>
      <c r="MTZ136" s="6"/>
      <c r="MUA136" s="19"/>
      <c r="MUB136" s="8"/>
      <c r="MUC136" s="6"/>
      <c r="MUD136" s="6"/>
      <c r="MUE136" s="19"/>
      <c r="MUF136" s="8"/>
      <c r="MUG136" s="6"/>
      <c r="MUH136" s="6"/>
      <c r="MUI136" s="19"/>
      <c r="MUJ136" s="8"/>
      <c r="MUK136" s="6"/>
      <c r="MUL136" s="6"/>
      <c r="MUM136" s="19"/>
      <c r="MUN136" s="8"/>
      <c r="MUO136" s="6"/>
      <c r="MUP136" s="6"/>
      <c r="MUQ136" s="19"/>
      <c r="MUR136" s="8"/>
      <c r="MUS136" s="6"/>
      <c r="MUT136" s="6"/>
      <c r="MUU136" s="19"/>
      <c r="MUV136" s="8"/>
      <c r="MUW136" s="6"/>
      <c r="MUX136" s="6"/>
      <c r="MUY136" s="19"/>
      <c r="MUZ136" s="8"/>
      <c r="MVA136" s="6"/>
      <c r="MVB136" s="6"/>
      <c r="MVC136" s="19"/>
      <c r="MVD136" s="8"/>
      <c r="MVE136" s="6"/>
      <c r="MVF136" s="6"/>
      <c r="MVG136" s="19"/>
      <c r="MVH136" s="8"/>
      <c r="MVI136" s="6"/>
      <c r="MVJ136" s="6"/>
      <c r="MVK136" s="19"/>
      <c r="MVL136" s="8"/>
      <c r="MVM136" s="6"/>
      <c r="MVN136" s="6"/>
      <c r="MVO136" s="19"/>
      <c r="MVP136" s="8"/>
      <c r="MVQ136" s="6"/>
      <c r="MVR136" s="6"/>
      <c r="MVS136" s="19"/>
      <c r="MVT136" s="8"/>
      <c r="MVU136" s="6"/>
      <c r="MVV136" s="6"/>
      <c r="MVW136" s="19"/>
      <c r="MVX136" s="8"/>
      <c r="MVY136" s="6"/>
      <c r="MVZ136" s="6"/>
      <c r="MWA136" s="19"/>
      <c r="MWB136" s="8"/>
      <c r="MWC136" s="6"/>
      <c r="MWD136" s="6"/>
      <c r="MWE136" s="19"/>
      <c r="MWF136" s="8"/>
      <c r="MWG136" s="6"/>
      <c r="MWH136" s="6"/>
      <c r="MWI136" s="19"/>
      <c r="MWJ136" s="8"/>
      <c r="MWK136" s="6"/>
      <c r="MWL136" s="6"/>
      <c r="MWM136" s="19"/>
      <c r="MWN136" s="8"/>
      <c r="MWO136" s="6"/>
      <c r="MWP136" s="6"/>
      <c r="MWQ136" s="19"/>
      <c r="MWR136" s="8"/>
      <c r="MWS136" s="6"/>
      <c r="MWT136" s="6"/>
      <c r="MWU136" s="19"/>
      <c r="MWV136" s="8"/>
      <c r="MWW136" s="6"/>
      <c r="MWX136" s="6"/>
      <c r="MWY136" s="19"/>
      <c r="MWZ136" s="8"/>
      <c r="MXA136" s="6"/>
      <c r="MXB136" s="6"/>
      <c r="MXC136" s="19"/>
      <c r="MXD136" s="8"/>
      <c r="MXE136" s="6"/>
      <c r="MXF136" s="6"/>
      <c r="MXG136" s="19"/>
      <c r="MXH136" s="8"/>
      <c r="MXI136" s="6"/>
      <c r="MXJ136" s="6"/>
      <c r="MXK136" s="19"/>
      <c r="MXL136" s="8"/>
      <c r="MXM136" s="6"/>
      <c r="MXN136" s="6"/>
      <c r="MXO136" s="19"/>
      <c r="MXP136" s="8"/>
      <c r="MXQ136" s="6"/>
      <c r="MXR136" s="6"/>
      <c r="MXS136" s="19"/>
      <c r="MXT136" s="8"/>
      <c r="MXU136" s="6"/>
      <c r="MXV136" s="6"/>
      <c r="MXW136" s="19"/>
      <c r="MXX136" s="8"/>
      <c r="MXY136" s="6"/>
      <c r="MXZ136" s="6"/>
      <c r="MYA136" s="19"/>
      <c r="MYB136" s="8"/>
      <c r="MYC136" s="6"/>
      <c r="MYD136" s="6"/>
      <c r="MYE136" s="19"/>
      <c r="MYF136" s="8"/>
      <c r="MYG136" s="6"/>
      <c r="MYH136" s="6"/>
      <c r="MYI136" s="19"/>
      <c r="MYJ136" s="8"/>
      <c r="MYK136" s="6"/>
      <c r="MYL136" s="6"/>
      <c r="MYM136" s="19"/>
      <c r="MYN136" s="8"/>
      <c r="MYO136" s="6"/>
      <c r="MYP136" s="6"/>
      <c r="MYQ136" s="19"/>
      <c r="MYR136" s="8"/>
      <c r="MYS136" s="6"/>
      <c r="MYT136" s="6"/>
      <c r="MYU136" s="19"/>
      <c r="MYV136" s="8"/>
      <c r="MYW136" s="6"/>
      <c r="MYX136" s="6"/>
      <c r="MYY136" s="19"/>
      <c r="MYZ136" s="8"/>
      <c r="MZA136" s="6"/>
      <c r="MZB136" s="6"/>
      <c r="MZC136" s="19"/>
      <c r="MZD136" s="8"/>
      <c r="MZE136" s="6"/>
      <c r="MZF136" s="6"/>
      <c r="MZG136" s="19"/>
      <c r="MZH136" s="8"/>
      <c r="MZI136" s="6"/>
      <c r="MZJ136" s="6"/>
      <c r="MZK136" s="19"/>
      <c r="MZL136" s="8"/>
      <c r="MZM136" s="6"/>
      <c r="MZN136" s="6"/>
      <c r="MZO136" s="19"/>
      <c r="MZP136" s="8"/>
      <c r="MZQ136" s="6"/>
      <c r="MZR136" s="6"/>
      <c r="MZS136" s="19"/>
      <c r="MZT136" s="8"/>
      <c r="MZU136" s="6"/>
      <c r="MZV136" s="6"/>
      <c r="MZW136" s="19"/>
      <c r="MZX136" s="8"/>
      <c r="MZY136" s="6"/>
      <c r="MZZ136" s="6"/>
      <c r="NAA136" s="19"/>
      <c r="NAB136" s="8"/>
      <c r="NAC136" s="6"/>
      <c r="NAD136" s="6"/>
      <c r="NAE136" s="19"/>
      <c r="NAF136" s="8"/>
      <c r="NAG136" s="6"/>
      <c r="NAH136" s="6"/>
      <c r="NAI136" s="19"/>
      <c r="NAJ136" s="8"/>
      <c r="NAK136" s="6"/>
      <c r="NAL136" s="6"/>
      <c r="NAM136" s="19"/>
      <c r="NAN136" s="8"/>
      <c r="NAO136" s="6"/>
      <c r="NAP136" s="6"/>
      <c r="NAQ136" s="19"/>
      <c r="NAR136" s="8"/>
      <c r="NAS136" s="6"/>
      <c r="NAT136" s="6"/>
      <c r="NAU136" s="19"/>
      <c r="NAV136" s="8"/>
      <c r="NAW136" s="6"/>
      <c r="NAX136" s="6"/>
      <c r="NAY136" s="19"/>
      <c r="NAZ136" s="8"/>
      <c r="NBA136" s="6"/>
      <c r="NBB136" s="6"/>
      <c r="NBC136" s="19"/>
      <c r="NBD136" s="8"/>
      <c r="NBE136" s="6"/>
      <c r="NBF136" s="6"/>
      <c r="NBG136" s="19"/>
      <c r="NBH136" s="8"/>
      <c r="NBI136" s="6"/>
      <c r="NBJ136" s="6"/>
      <c r="NBK136" s="19"/>
      <c r="NBL136" s="8"/>
      <c r="NBM136" s="6"/>
      <c r="NBN136" s="6"/>
      <c r="NBO136" s="19"/>
      <c r="NBP136" s="8"/>
      <c r="NBQ136" s="6"/>
      <c r="NBR136" s="6"/>
      <c r="NBS136" s="19"/>
      <c r="NBT136" s="8"/>
      <c r="NBU136" s="6"/>
      <c r="NBV136" s="6"/>
      <c r="NBW136" s="19"/>
      <c r="NBX136" s="8"/>
      <c r="NBY136" s="6"/>
      <c r="NBZ136" s="6"/>
      <c r="NCA136" s="19"/>
      <c r="NCB136" s="8"/>
      <c r="NCC136" s="6"/>
      <c r="NCD136" s="6"/>
      <c r="NCE136" s="19"/>
      <c r="NCF136" s="8"/>
      <c r="NCG136" s="6"/>
      <c r="NCH136" s="6"/>
      <c r="NCI136" s="19"/>
      <c r="NCJ136" s="8"/>
      <c r="NCK136" s="6"/>
      <c r="NCL136" s="6"/>
      <c r="NCM136" s="19"/>
      <c r="NCN136" s="8"/>
      <c r="NCO136" s="6"/>
      <c r="NCP136" s="6"/>
      <c r="NCQ136" s="19"/>
      <c r="NCR136" s="8"/>
      <c r="NCS136" s="6"/>
      <c r="NCT136" s="6"/>
      <c r="NCU136" s="19"/>
      <c r="NCV136" s="8"/>
      <c r="NCW136" s="6"/>
      <c r="NCX136" s="6"/>
      <c r="NCY136" s="19"/>
      <c r="NCZ136" s="8"/>
      <c r="NDA136" s="6"/>
      <c r="NDB136" s="6"/>
      <c r="NDC136" s="19"/>
      <c r="NDD136" s="8"/>
      <c r="NDE136" s="6"/>
      <c r="NDF136" s="6"/>
      <c r="NDG136" s="19"/>
      <c r="NDH136" s="8"/>
      <c r="NDI136" s="6"/>
      <c r="NDJ136" s="6"/>
      <c r="NDK136" s="19"/>
      <c r="NDL136" s="8"/>
      <c r="NDM136" s="6"/>
      <c r="NDN136" s="6"/>
      <c r="NDO136" s="19"/>
      <c r="NDP136" s="8"/>
      <c r="NDQ136" s="6"/>
      <c r="NDR136" s="6"/>
      <c r="NDS136" s="19"/>
      <c r="NDT136" s="8"/>
      <c r="NDU136" s="6"/>
      <c r="NDV136" s="6"/>
      <c r="NDW136" s="19"/>
      <c r="NDX136" s="8"/>
      <c r="NDY136" s="6"/>
      <c r="NDZ136" s="6"/>
      <c r="NEA136" s="19"/>
      <c r="NEB136" s="8"/>
      <c r="NEC136" s="6"/>
      <c r="NED136" s="6"/>
      <c r="NEE136" s="19"/>
      <c r="NEF136" s="8"/>
      <c r="NEG136" s="6"/>
      <c r="NEH136" s="6"/>
      <c r="NEI136" s="19"/>
      <c r="NEJ136" s="8"/>
      <c r="NEK136" s="6"/>
      <c r="NEL136" s="6"/>
      <c r="NEM136" s="19"/>
      <c r="NEN136" s="8"/>
      <c r="NEO136" s="6"/>
      <c r="NEP136" s="6"/>
      <c r="NEQ136" s="19"/>
      <c r="NER136" s="8"/>
      <c r="NES136" s="6"/>
      <c r="NET136" s="6"/>
      <c r="NEU136" s="19"/>
      <c r="NEV136" s="8"/>
      <c r="NEW136" s="6"/>
      <c r="NEX136" s="6"/>
      <c r="NEY136" s="19"/>
      <c r="NEZ136" s="8"/>
      <c r="NFA136" s="6"/>
      <c r="NFB136" s="6"/>
      <c r="NFC136" s="19"/>
      <c r="NFD136" s="8"/>
      <c r="NFE136" s="6"/>
      <c r="NFF136" s="6"/>
      <c r="NFG136" s="19"/>
      <c r="NFH136" s="8"/>
      <c r="NFI136" s="6"/>
      <c r="NFJ136" s="6"/>
      <c r="NFK136" s="19"/>
      <c r="NFL136" s="8"/>
      <c r="NFM136" s="6"/>
      <c r="NFN136" s="6"/>
      <c r="NFO136" s="19"/>
      <c r="NFP136" s="8"/>
      <c r="NFQ136" s="6"/>
      <c r="NFR136" s="6"/>
      <c r="NFS136" s="19"/>
      <c r="NFT136" s="8"/>
      <c r="NFU136" s="6"/>
      <c r="NFV136" s="6"/>
      <c r="NFW136" s="19"/>
      <c r="NFX136" s="8"/>
      <c r="NFY136" s="6"/>
      <c r="NFZ136" s="6"/>
      <c r="NGA136" s="19"/>
      <c r="NGB136" s="8"/>
      <c r="NGC136" s="6"/>
      <c r="NGD136" s="6"/>
      <c r="NGE136" s="19"/>
      <c r="NGF136" s="8"/>
      <c r="NGG136" s="6"/>
      <c r="NGH136" s="6"/>
      <c r="NGI136" s="19"/>
      <c r="NGJ136" s="8"/>
      <c r="NGK136" s="6"/>
      <c r="NGL136" s="6"/>
      <c r="NGM136" s="19"/>
      <c r="NGN136" s="8"/>
      <c r="NGO136" s="6"/>
      <c r="NGP136" s="6"/>
      <c r="NGQ136" s="19"/>
      <c r="NGR136" s="8"/>
      <c r="NGS136" s="6"/>
      <c r="NGT136" s="6"/>
      <c r="NGU136" s="19"/>
      <c r="NGV136" s="8"/>
      <c r="NGW136" s="6"/>
      <c r="NGX136" s="6"/>
      <c r="NGY136" s="19"/>
      <c r="NGZ136" s="8"/>
      <c r="NHA136" s="6"/>
      <c r="NHB136" s="6"/>
      <c r="NHC136" s="19"/>
      <c r="NHD136" s="8"/>
      <c r="NHE136" s="6"/>
      <c r="NHF136" s="6"/>
      <c r="NHG136" s="19"/>
      <c r="NHH136" s="8"/>
      <c r="NHI136" s="6"/>
      <c r="NHJ136" s="6"/>
      <c r="NHK136" s="19"/>
      <c r="NHL136" s="8"/>
      <c r="NHM136" s="6"/>
      <c r="NHN136" s="6"/>
      <c r="NHO136" s="19"/>
      <c r="NHP136" s="8"/>
      <c r="NHQ136" s="6"/>
      <c r="NHR136" s="6"/>
      <c r="NHS136" s="19"/>
      <c r="NHT136" s="8"/>
      <c r="NHU136" s="6"/>
      <c r="NHV136" s="6"/>
      <c r="NHW136" s="19"/>
      <c r="NHX136" s="8"/>
      <c r="NHY136" s="6"/>
      <c r="NHZ136" s="6"/>
      <c r="NIA136" s="19"/>
      <c r="NIB136" s="8"/>
      <c r="NIC136" s="6"/>
      <c r="NID136" s="6"/>
      <c r="NIE136" s="19"/>
      <c r="NIF136" s="8"/>
      <c r="NIG136" s="6"/>
      <c r="NIH136" s="6"/>
      <c r="NII136" s="19"/>
      <c r="NIJ136" s="8"/>
      <c r="NIK136" s="6"/>
      <c r="NIL136" s="6"/>
      <c r="NIM136" s="19"/>
      <c r="NIN136" s="8"/>
      <c r="NIO136" s="6"/>
      <c r="NIP136" s="6"/>
      <c r="NIQ136" s="19"/>
      <c r="NIR136" s="8"/>
      <c r="NIS136" s="6"/>
      <c r="NIT136" s="6"/>
      <c r="NIU136" s="19"/>
      <c r="NIV136" s="8"/>
      <c r="NIW136" s="6"/>
      <c r="NIX136" s="6"/>
      <c r="NIY136" s="19"/>
      <c r="NIZ136" s="8"/>
      <c r="NJA136" s="6"/>
      <c r="NJB136" s="6"/>
      <c r="NJC136" s="19"/>
      <c r="NJD136" s="8"/>
      <c r="NJE136" s="6"/>
      <c r="NJF136" s="6"/>
      <c r="NJG136" s="19"/>
      <c r="NJH136" s="8"/>
      <c r="NJI136" s="6"/>
      <c r="NJJ136" s="6"/>
      <c r="NJK136" s="19"/>
      <c r="NJL136" s="8"/>
      <c r="NJM136" s="6"/>
      <c r="NJN136" s="6"/>
      <c r="NJO136" s="19"/>
      <c r="NJP136" s="8"/>
      <c r="NJQ136" s="6"/>
      <c r="NJR136" s="6"/>
      <c r="NJS136" s="19"/>
      <c r="NJT136" s="8"/>
      <c r="NJU136" s="6"/>
      <c r="NJV136" s="6"/>
      <c r="NJW136" s="19"/>
      <c r="NJX136" s="8"/>
      <c r="NJY136" s="6"/>
      <c r="NJZ136" s="6"/>
      <c r="NKA136" s="19"/>
      <c r="NKB136" s="8"/>
      <c r="NKC136" s="6"/>
      <c r="NKD136" s="6"/>
      <c r="NKE136" s="19"/>
      <c r="NKF136" s="8"/>
      <c r="NKG136" s="6"/>
      <c r="NKH136" s="6"/>
      <c r="NKI136" s="19"/>
      <c r="NKJ136" s="8"/>
      <c r="NKK136" s="6"/>
      <c r="NKL136" s="6"/>
      <c r="NKM136" s="19"/>
      <c r="NKN136" s="8"/>
      <c r="NKO136" s="6"/>
      <c r="NKP136" s="6"/>
      <c r="NKQ136" s="19"/>
      <c r="NKR136" s="8"/>
      <c r="NKS136" s="6"/>
      <c r="NKT136" s="6"/>
      <c r="NKU136" s="19"/>
      <c r="NKV136" s="8"/>
      <c r="NKW136" s="6"/>
      <c r="NKX136" s="6"/>
      <c r="NKY136" s="19"/>
      <c r="NKZ136" s="8"/>
      <c r="NLA136" s="6"/>
      <c r="NLB136" s="6"/>
      <c r="NLC136" s="19"/>
      <c r="NLD136" s="8"/>
      <c r="NLE136" s="6"/>
      <c r="NLF136" s="6"/>
      <c r="NLG136" s="19"/>
      <c r="NLH136" s="8"/>
      <c r="NLI136" s="6"/>
      <c r="NLJ136" s="6"/>
      <c r="NLK136" s="19"/>
      <c r="NLL136" s="8"/>
      <c r="NLM136" s="6"/>
      <c r="NLN136" s="6"/>
      <c r="NLO136" s="19"/>
      <c r="NLP136" s="8"/>
      <c r="NLQ136" s="6"/>
      <c r="NLR136" s="6"/>
      <c r="NLS136" s="19"/>
      <c r="NLT136" s="8"/>
      <c r="NLU136" s="6"/>
      <c r="NLV136" s="6"/>
      <c r="NLW136" s="19"/>
      <c r="NLX136" s="8"/>
      <c r="NLY136" s="6"/>
      <c r="NLZ136" s="6"/>
      <c r="NMA136" s="19"/>
      <c r="NMB136" s="8"/>
      <c r="NMC136" s="6"/>
      <c r="NMD136" s="6"/>
      <c r="NME136" s="19"/>
      <c r="NMF136" s="8"/>
      <c r="NMG136" s="6"/>
      <c r="NMH136" s="6"/>
      <c r="NMI136" s="19"/>
      <c r="NMJ136" s="8"/>
      <c r="NMK136" s="6"/>
      <c r="NML136" s="6"/>
      <c r="NMM136" s="19"/>
      <c r="NMN136" s="8"/>
      <c r="NMO136" s="6"/>
      <c r="NMP136" s="6"/>
      <c r="NMQ136" s="19"/>
      <c r="NMR136" s="8"/>
      <c r="NMS136" s="6"/>
      <c r="NMT136" s="6"/>
      <c r="NMU136" s="19"/>
      <c r="NMV136" s="8"/>
      <c r="NMW136" s="6"/>
      <c r="NMX136" s="6"/>
      <c r="NMY136" s="19"/>
      <c r="NMZ136" s="8"/>
      <c r="NNA136" s="6"/>
      <c r="NNB136" s="6"/>
      <c r="NNC136" s="19"/>
      <c r="NND136" s="8"/>
      <c r="NNE136" s="6"/>
      <c r="NNF136" s="6"/>
      <c r="NNG136" s="19"/>
      <c r="NNH136" s="8"/>
      <c r="NNI136" s="6"/>
      <c r="NNJ136" s="6"/>
      <c r="NNK136" s="19"/>
      <c r="NNL136" s="8"/>
      <c r="NNM136" s="6"/>
      <c r="NNN136" s="6"/>
      <c r="NNO136" s="19"/>
      <c r="NNP136" s="8"/>
      <c r="NNQ136" s="6"/>
      <c r="NNR136" s="6"/>
      <c r="NNS136" s="19"/>
      <c r="NNT136" s="8"/>
      <c r="NNU136" s="6"/>
      <c r="NNV136" s="6"/>
      <c r="NNW136" s="19"/>
      <c r="NNX136" s="8"/>
      <c r="NNY136" s="6"/>
      <c r="NNZ136" s="6"/>
      <c r="NOA136" s="19"/>
      <c r="NOB136" s="8"/>
      <c r="NOC136" s="6"/>
      <c r="NOD136" s="6"/>
      <c r="NOE136" s="19"/>
      <c r="NOF136" s="8"/>
      <c r="NOG136" s="6"/>
      <c r="NOH136" s="6"/>
      <c r="NOI136" s="19"/>
      <c r="NOJ136" s="8"/>
      <c r="NOK136" s="6"/>
      <c r="NOL136" s="6"/>
      <c r="NOM136" s="19"/>
      <c r="NON136" s="8"/>
      <c r="NOO136" s="6"/>
      <c r="NOP136" s="6"/>
      <c r="NOQ136" s="19"/>
      <c r="NOR136" s="8"/>
      <c r="NOS136" s="6"/>
      <c r="NOT136" s="6"/>
      <c r="NOU136" s="19"/>
      <c r="NOV136" s="8"/>
      <c r="NOW136" s="6"/>
      <c r="NOX136" s="6"/>
      <c r="NOY136" s="19"/>
      <c r="NOZ136" s="8"/>
      <c r="NPA136" s="6"/>
      <c r="NPB136" s="6"/>
      <c r="NPC136" s="19"/>
      <c r="NPD136" s="8"/>
      <c r="NPE136" s="6"/>
      <c r="NPF136" s="6"/>
      <c r="NPG136" s="19"/>
      <c r="NPH136" s="8"/>
      <c r="NPI136" s="6"/>
      <c r="NPJ136" s="6"/>
      <c r="NPK136" s="19"/>
      <c r="NPL136" s="8"/>
      <c r="NPM136" s="6"/>
      <c r="NPN136" s="6"/>
      <c r="NPO136" s="19"/>
      <c r="NPP136" s="8"/>
      <c r="NPQ136" s="6"/>
      <c r="NPR136" s="6"/>
      <c r="NPS136" s="19"/>
      <c r="NPT136" s="8"/>
      <c r="NPU136" s="6"/>
      <c r="NPV136" s="6"/>
      <c r="NPW136" s="19"/>
      <c r="NPX136" s="8"/>
      <c r="NPY136" s="6"/>
      <c r="NPZ136" s="6"/>
      <c r="NQA136" s="19"/>
      <c r="NQB136" s="8"/>
      <c r="NQC136" s="6"/>
      <c r="NQD136" s="6"/>
      <c r="NQE136" s="19"/>
      <c r="NQF136" s="8"/>
      <c r="NQG136" s="6"/>
      <c r="NQH136" s="6"/>
      <c r="NQI136" s="19"/>
      <c r="NQJ136" s="8"/>
      <c r="NQK136" s="6"/>
      <c r="NQL136" s="6"/>
      <c r="NQM136" s="19"/>
      <c r="NQN136" s="8"/>
      <c r="NQO136" s="6"/>
      <c r="NQP136" s="6"/>
      <c r="NQQ136" s="19"/>
      <c r="NQR136" s="8"/>
      <c r="NQS136" s="6"/>
      <c r="NQT136" s="6"/>
      <c r="NQU136" s="19"/>
      <c r="NQV136" s="8"/>
      <c r="NQW136" s="6"/>
      <c r="NQX136" s="6"/>
      <c r="NQY136" s="19"/>
      <c r="NQZ136" s="8"/>
      <c r="NRA136" s="6"/>
      <c r="NRB136" s="6"/>
      <c r="NRC136" s="19"/>
      <c r="NRD136" s="8"/>
      <c r="NRE136" s="6"/>
      <c r="NRF136" s="6"/>
      <c r="NRG136" s="19"/>
      <c r="NRH136" s="8"/>
      <c r="NRI136" s="6"/>
      <c r="NRJ136" s="6"/>
      <c r="NRK136" s="19"/>
      <c r="NRL136" s="8"/>
      <c r="NRM136" s="6"/>
      <c r="NRN136" s="6"/>
      <c r="NRO136" s="19"/>
      <c r="NRP136" s="8"/>
      <c r="NRQ136" s="6"/>
      <c r="NRR136" s="6"/>
      <c r="NRS136" s="19"/>
      <c r="NRT136" s="8"/>
      <c r="NRU136" s="6"/>
      <c r="NRV136" s="6"/>
      <c r="NRW136" s="19"/>
      <c r="NRX136" s="8"/>
      <c r="NRY136" s="6"/>
      <c r="NRZ136" s="6"/>
      <c r="NSA136" s="19"/>
      <c r="NSB136" s="8"/>
      <c r="NSC136" s="6"/>
      <c r="NSD136" s="6"/>
      <c r="NSE136" s="19"/>
      <c r="NSF136" s="8"/>
      <c r="NSG136" s="6"/>
      <c r="NSH136" s="6"/>
      <c r="NSI136" s="19"/>
      <c r="NSJ136" s="8"/>
      <c r="NSK136" s="6"/>
      <c r="NSL136" s="6"/>
      <c r="NSM136" s="19"/>
      <c r="NSN136" s="8"/>
      <c r="NSO136" s="6"/>
      <c r="NSP136" s="6"/>
      <c r="NSQ136" s="19"/>
      <c r="NSR136" s="8"/>
      <c r="NSS136" s="6"/>
      <c r="NST136" s="6"/>
      <c r="NSU136" s="19"/>
      <c r="NSV136" s="8"/>
      <c r="NSW136" s="6"/>
      <c r="NSX136" s="6"/>
      <c r="NSY136" s="19"/>
      <c r="NSZ136" s="8"/>
      <c r="NTA136" s="6"/>
      <c r="NTB136" s="6"/>
      <c r="NTC136" s="19"/>
      <c r="NTD136" s="8"/>
      <c r="NTE136" s="6"/>
      <c r="NTF136" s="6"/>
      <c r="NTG136" s="19"/>
      <c r="NTH136" s="8"/>
      <c r="NTI136" s="6"/>
      <c r="NTJ136" s="6"/>
      <c r="NTK136" s="19"/>
      <c r="NTL136" s="8"/>
      <c r="NTM136" s="6"/>
      <c r="NTN136" s="6"/>
      <c r="NTO136" s="19"/>
      <c r="NTP136" s="8"/>
      <c r="NTQ136" s="6"/>
      <c r="NTR136" s="6"/>
      <c r="NTS136" s="19"/>
      <c r="NTT136" s="8"/>
      <c r="NTU136" s="6"/>
      <c r="NTV136" s="6"/>
      <c r="NTW136" s="19"/>
      <c r="NTX136" s="8"/>
      <c r="NTY136" s="6"/>
      <c r="NTZ136" s="6"/>
      <c r="NUA136" s="19"/>
      <c r="NUB136" s="8"/>
      <c r="NUC136" s="6"/>
      <c r="NUD136" s="6"/>
      <c r="NUE136" s="19"/>
      <c r="NUF136" s="8"/>
      <c r="NUG136" s="6"/>
      <c r="NUH136" s="6"/>
      <c r="NUI136" s="19"/>
      <c r="NUJ136" s="8"/>
      <c r="NUK136" s="6"/>
      <c r="NUL136" s="6"/>
      <c r="NUM136" s="19"/>
      <c r="NUN136" s="8"/>
      <c r="NUO136" s="6"/>
      <c r="NUP136" s="6"/>
      <c r="NUQ136" s="19"/>
      <c r="NUR136" s="8"/>
      <c r="NUS136" s="6"/>
      <c r="NUT136" s="6"/>
      <c r="NUU136" s="19"/>
      <c r="NUV136" s="8"/>
      <c r="NUW136" s="6"/>
      <c r="NUX136" s="6"/>
      <c r="NUY136" s="19"/>
      <c r="NUZ136" s="8"/>
      <c r="NVA136" s="6"/>
      <c r="NVB136" s="6"/>
      <c r="NVC136" s="19"/>
      <c r="NVD136" s="8"/>
      <c r="NVE136" s="6"/>
      <c r="NVF136" s="6"/>
      <c r="NVG136" s="19"/>
      <c r="NVH136" s="8"/>
      <c r="NVI136" s="6"/>
      <c r="NVJ136" s="6"/>
      <c r="NVK136" s="19"/>
      <c r="NVL136" s="8"/>
      <c r="NVM136" s="6"/>
      <c r="NVN136" s="6"/>
      <c r="NVO136" s="19"/>
      <c r="NVP136" s="8"/>
      <c r="NVQ136" s="6"/>
      <c r="NVR136" s="6"/>
      <c r="NVS136" s="19"/>
      <c r="NVT136" s="8"/>
      <c r="NVU136" s="6"/>
      <c r="NVV136" s="6"/>
      <c r="NVW136" s="19"/>
      <c r="NVX136" s="8"/>
      <c r="NVY136" s="6"/>
      <c r="NVZ136" s="6"/>
      <c r="NWA136" s="19"/>
      <c r="NWB136" s="8"/>
      <c r="NWC136" s="6"/>
      <c r="NWD136" s="6"/>
      <c r="NWE136" s="19"/>
      <c r="NWF136" s="8"/>
      <c r="NWG136" s="6"/>
      <c r="NWH136" s="6"/>
      <c r="NWI136" s="19"/>
      <c r="NWJ136" s="8"/>
      <c r="NWK136" s="6"/>
      <c r="NWL136" s="6"/>
      <c r="NWM136" s="19"/>
      <c r="NWN136" s="8"/>
      <c r="NWO136" s="6"/>
      <c r="NWP136" s="6"/>
      <c r="NWQ136" s="19"/>
      <c r="NWR136" s="8"/>
      <c r="NWS136" s="6"/>
      <c r="NWT136" s="6"/>
      <c r="NWU136" s="19"/>
      <c r="NWV136" s="8"/>
      <c r="NWW136" s="6"/>
      <c r="NWX136" s="6"/>
      <c r="NWY136" s="19"/>
      <c r="NWZ136" s="8"/>
      <c r="NXA136" s="6"/>
      <c r="NXB136" s="6"/>
      <c r="NXC136" s="19"/>
      <c r="NXD136" s="8"/>
      <c r="NXE136" s="6"/>
      <c r="NXF136" s="6"/>
      <c r="NXG136" s="19"/>
      <c r="NXH136" s="8"/>
      <c r="NXI136" s="6"/>
      <c r="NXJ136" s="6"/>
      <c r="NXK136" s="19"/>
      <c r="NXL136" s="8"/>
      <c r="NXM136" s="6"/>
      <c r="NXN136" s="6"/>
      <c r="NXO136" s="19"/>
      <c r="NXP136" s="8"/>
      <c r="NXQ136" s="6"/>
      <c r="NXR136" s="6"/>
      <c r="NXS136" s="19"/>
      <c r="NXT136" s="8"/>
      <c r="NXU136" s="6"/>
      <c r="NXV136" s="6"/>
      <c r="NXW136" s="19"/>
      <c r="NXX136" s="8"/>
      <c r="NXY136" s="6"/>
      <c r="NXZ136" s="6"/>
      <c r="NYA136" s="19"/>
      <c r="NYB136" s="8"/>
      <c r="NYC136" s="6"/>
      <c r="NYD136" s="6"/>
      <c r="NYE136" s="19"/>
      <c r="NYF136" s="8"/>
      <c r="NYG136" s="6"/>
      <c r="NYH136" s="6"/>
      <c r="NYI136" s="19"/>
      <c r="NYJ136" s="8"/>
      <c r="NYK136" s="6"/>
      <c r="NYL136" s="6"/>
      <c r="NYM136" s="19"/>
      <c r="NYN136" s="8"/>
      <c r="NYO136" s="6"/>
      <c r="NYP136" s="6"/>
      <c r="NYQ136" s="19"/>
      <c r="NYR136" s="8"/>
      <c r="NYS136" s="6"/>
      <c r="NYT136" s="6"/>
      <c r="NYU136" s="19"/>
      <c r="NYV136" s="8"/>
      <c r="NYW136" s="6"/>
      <c r="NYX136" s="6"/>
      <c r="NYY136" s="19"/>
      <c r="NYZ136" s="8"/>
      <c r="NZA136" s="6"/>
      <c r="NZB136" s="6"/>
      <c r="NZC136" s="19"/>
      <c r="NZD136" s="8"/>
      <c r="NZE136" s="6"/>
      <c r="NZF136" s="6"/>
      <c r="NZG136" s="19"/>
      <c r="NZH136" s="8"/>
      <c r="NZI136" s="6"/>
      <c r="NZJ136" s="6"/>
      <c r="NZK136" s="19"/>
      <c r="NZL136" s="8"/>
      <c r="NZM136" s="6"/>
      <c r="NZN136" s="6"/>
      <c r="NZO136" s="19"/>
      <c r="NZP136" s="8"/>
      <c r="NZQ136" s="6"/>
      <c r="NZR136" s="6"/>
      <c r="NZS136" s="19"/>
      <c r="NZT136" s="8"/>
      <c r="NZU136" s="6"/>
      <c r="NZV136" s="6"/>
      <c r="NZW136" s="19"/>
      <c r="NZX136" s="8"/>
      <c r="NZY136" s="6"/>
      <c r="NZZ136" s="6"/>
      <c r="OAA136" s="19"/>
      <c r="OAB136" s="8"/>
      <c r="OAC136" s="6"/>
      <c r="OAD136" s="6"/>
      <c r="OAE136" s="19"/>
      <c r="OAF136" s="8"/>
      <c r="OAG136" s="6"/>
      <c r="OAH136" s="6"/>
      <c r="OAI136" s="19"/>
      <c r="OAJ136" s="8"/>
      <c r="OAK136" s="6"/>
      <c r="OAL136" s="6"/>
      <c r="OAM136" s="19"/>
      <c r="OAN136" s="8"/>
      <c r="OAO136" s="6"/>
      <c r="OAP136" s="6"/>
      <c r="OAQ136" s="19"/>
      <c r="OAR136" s="8"/>
      <c r="OAS136" s="6"/>
      <c r="OAT136" s="6"/>
      <c r="OAU136" s="19"/>
      <c r="OAV136" s="8"/>
      <c r="OAW136" s="6"/>
      <c r="OAX136" s="6"/>
      <c r="OAY136" s="19"/>
      <c r="OAZ136" s="8"/>
      <c r="OBA136" s="6"/>
      <c r="OBB136" s="6"/>
      <c r="OBC136" s="19"/>
      <c r="OBD136" s="8"/>
      <c r="OBE136" s="6"/>
      <c r="OBF136" s="6"/>
      <c r="OBG136" s="19"/>
      <c r="OBH136" s="8"/>
      <c r="OBI136" s="6"/>
      <c r="OBJ136" s="6"/>
      <c r="OBK136" s="19"/>
      <c r="OBL136" s="8"/>
      <c r="OBM136" s="6"/>
      <c r="OBN136" s="6"/>
      <c r="OBO136" s="19"/>
      <c r="OBP136" s="8"/>
      <c r="OBQ136" s="6"/>
      <c r="OBR136" s="6"/>
      <c r="OBS136" s="19"/>
      <c r="OBT136" s="8"/>
      <c r="OBU136" s="6"/>
      <c r="OBV136" s="6"/>
      <c r="OBW136" s="19"/>
      <c r="OBX136" s="8"/>
      <c r="OBY136" s="6"/>
      <c r="OBZ136" s="6"/>
      <c r="OCA136" s="19"/>
      <c r="OCB136" s="8"/>
      <c r="OCC136" s="6"/>
      <c r="OCD136" s="6"/>
      <c r="OCE136" s="19"/>
      <c r="OCF136" s="8"/>
      <c r="OCG136" s="6"/>
      <c r="OCH136" s="6"/>
      <c r="OCI136" s="19"/>
      <c r="OCJ136" s="8"/>
      <c r="OCK136" s="6"/>
      <c r="OCL136" s="6"/>
      <c r="OCM136" s="19"/>
      <c r="OCN136" s="8"/>
      <c r="OCO136" s="6"/>
      <c r="OCP136" s="6"/>
      <c r="OCQ136" s="19"/>
      <c r="OCR136" s="8"/>
      <c r="OCS136" s="6"/>
      <c r="OCT136" s="6"/>
      <c r="OCU136" s="19"/>
      <c r="OCV136" s="8"/>
      <c r="OCW136" s="6"/>
      <c r="OCX136" s="6"/>
      <c r="OCY136" s="19"/>
      <c r="OCZ136" s="8"/>
      <c r="ODA136" s="6"/>
      <c r="ODB136" s="6"/>
      <c r="ODC136" s="19"/>
      <c r="ODD136" s="8"/>
      <c r="ODE136" s="6"/>
      <c r="ODF136" s="6"/>
      <c r="ODG136" s="19"/>
      <c r="ODH136" s="8"/>
      <c r="ODI136" s="6"/>
      <c r="ODJ136" s="6"/>
      <c r="ODK136" s="19"/>
      <c r="ODL136" s="8"/>
      <c r="ODM136" s="6"/>
      <c r="ODN136" s="6"/>
      <c r="ODO136" s="19"/>
      <c r="ODP136" s="8"/>
      <c r="ODQ136" s="6"/>
      <c r="ODR136" s="6"/>
      <c r="ODS136" s="19"/>
      <c r="ODT136" s="8"/>
      <c r="ODU136" s="6"/>
      <c r="ODV136" s="6"/>
      <c r="ODW136" s="19"/>
      <c r="ODX136" s="8"/>
      <c r="ODY136" s="6"/>
      <c r="ODZ136" s="6"/>
      <c r="OEA136" s="19"/>
      <c r="OEB136" s="8"/>
      <c r="OEC136" s="6"/>
      <c r="OED136" s="6"/>
      <c r="OEE136" s="19"/>
      <c r="OEF136" s="8"/>
      <c r="OEG136" s="6"/>
      <c r="OEH136" s="6"/>
      <c r="OEI136" s="19"/>
      <c r="OEJ136" s="8"/>
      <c r="OEK136" s="6"/>
      <c r="OEL136" s="6"/>
      <c r="OEM136" s="19"/>
      <c r="OEN136" s="8"/>
      <c r="OEO136" s="6"/>
      <c r="OEP136" s="6"/>
      <c r="OEQ136" s="19"/>
      <c r="OER136" s="8"/>
      <c r="OES136" s="6"/>
      <c r="OET136" s="6"/>
      <c r="OEU136" s="19"/>
      <c r="OEV136" s="8"/>
      <c r="OEW136" s="6"/>
      <c r="OEX136" s="6"/>
      <c r="OEY136" s="19"/>
      <c r="OEZ136" s="8"/>
      <c r="OFA136" s="6"/>
      <c r="OFB136" s="6"/>
      <c r="OFC136" s="19"/>
      <c r="OFD136" s="8"/>
      <c r="OFE136" s="6"/>
      <c r="OFF136" s="6"/>
      <c r="OFG136" s="19"/>
      <c r="OFH136" s="8"/>
      <c r="OFI136" s="6"/>
      <c r="OFJ136" s="6"/>
      <c r="OFK136" s="19"/>
      <c r="OFL136" s="8"/>
      <c r="OFM136" s="6"/>
      <c r="OFN136" s="6"/>
      <c r="OFO136" s="19"/>
      <c r="OFP136" s="8"/>
      <c r="OFQ136" s="6"/>
      <c r="OFR136" s="6"/>
      <c r="OFS136" s="19"/>
      <c r="OFT136" s="8"/>
      <c r="OFU136" s="6"/>
      <c r="OFV136" s="6"/>
      <c r="OFW136" s="19"/>
      <c r="OFX136" s="8"/>
      <c r="OFY136" s="6"/>
      <c r="OFZ136" s="6"/>
      <c r="OGA136" s="19"/>
      <c r="OGB136" s="8"/>
      <c r="OGC136" s="6"/>
      <c r="OGD136" s="6"/>
      <c r="OGE136" s="19"/>
      <c r="OGF136" s="8"/>
      <c r="OGG136" s="6"/>
      <c r="OGH136" s="6"/>
      <c r="OGI136" s="19"/>
      <c r="OGJ136" s="8"/>
      <c r="OGK136" s="6"/>
      <c r="OGL136" s="6"/>
      <c r="OGM136" s="19"/>
      <c r="OGN136" s="8"/>
      <c r="OGO136" s="6"/>
      <c r="OGP136" s="6"/>
      <c r="OGQ136" s="19"/>
      <c r="OGR136" s="8"/>
      <c r="OGS136" s="6"/>
      <c r="OGT136" s="6"/>
      <c r="OGU136" s="19"/>
      <c r="OGV136" s="8"/>
      <c r="OGW136" s="6"/>
      <c r="OGX136" s="6"/>
      <c r="OGY136" s="19"/>
      <c r="OGZ136" s="8"/>
      <c r="OHA136" s="6"/>
      <c r="OHB136" s="6"/>
      <c r="OHC136" s="19"/>
      <c r="OHD136" s="8"/>
      <c r="OHE136" s="6"/>
      <c r="OHF136" s="6"/>
      <c r="OHG136" s="19"/>
      <c r="OHH136" s="8"/>
      <c r="OHI136" s="6"/>
      <c r="OHJ136" s="6"/>
      <c r="OHK136" s="19"/>
      <c r="OHL136" s="8"/>
      <c r="OHM136" s="6"/>
      <c r="OHN136" s="6"/>
      <c r="OHO136" s="19"/>
      <c r="OHP136" s="8"/>
      <c r="OHQ136" s="6"/>
      <c r="OHR136" s="6"/>
      <c r="OHS136" s="19"/>
      <c r="OHT136" s="8"/>
      <c r="OHU136" s="6"/>
      <c r="OHV136" s="6"/>
      <c r="OHW136" s="19"/>
      <c r="OHX136" s="8"/>
      <c r="OHY136" s="6"/>
      <c r="OHZ136" s="6"/>
      <c r="OIA136" s="19"/>
      <c r="OIB136" s="8"/>
      <c r="OIC136" s="6"/>
      <c r="OID136" s="6"/>
      <c r="OIE136" s="19"/>
      <c r="OIF136" s="8"/>
      <c r="OIG136" s="6"/>
      <c r="OIH136" s="6"/>
      <c r="OII136" s="19"/>
      <c r="OIJ136" s="8"/>
      <c r="OIK136" s="6"/>
      <c r="OIL136" s="6"/>
      <c r="OIM136" s="19"/>
      <c r="OIN136" s="8"/>
      <c r="OIO136" s="6"/>
      <c r="OIP136" s="6"/>
      <c r="OIQ136" s="19"/>
      <c r="OIR136" s="8"/>
      <c r="OIS136" s="6"/>
      <c r="OIT136" s="6"/>
      <c r="OIU136" s="19"/>
      <c r="OIV136" s="8"/>
      <c r="OIW136" s="6"/>
      <c r="OIX136" s="6"/>
      <c r="OIY136" s="19"/>
      <c r="OIZ136" s="8"/>
      <c r="OJA136" s="6"/>
      <c r="OJB136" s="6"/>
      <c r="OJC136" s="19"/>
      <c r="OJD136" s="8"/>
      <c r="OJE136" s="6"/>
      <c r="OJF136" s="6"/>
      <c r="OJG136" s="19"/>
      <c r="OJH136" s="8"/>
      <c r="OJI136" s="6"/>
      <c r="OJJ136" s="6"/>
      <c r="OJK136" s="19"/>
      <c r="OJL136" s="8"/>
      <c r="OJM136" s="6"/>
      <c r="OJN136" s="6"/>
      <c r="OJO136" s="19"/>
      <c r="OJP136" s="8"/>
      <c r="OJQ136" s="6"/>
      <c r="OJR136" s="6"/>
      <c r="OJS136" s="19"/>
      <c r="OJT136" s="8"/>
      <c r="OJU136" s="6"/>
      <c r="OJV136" s="6"/>
      <c r="OJW136" s="19"/>
      <c r="OJX136" s="8"/>
      <c r="OJY136" s="6"/>
      <c r="OJZ136" s="6"/>
      <c r="OKA136" s="19"/>
      <c r="OKB136" s="8"/>
      <c r="OKC136" s="6"/>
      <c r="OKD136" s="6"/>
      <c r="OKE136" s="19"/>
      <c r="OKF136" s="8"/>
      <c r="OKG136" s="6"/>
      <c r="OKH136" s="6"/>
      <c r="OKI136" s="19"/>
      <c r="OKJ136" s="8"/>
      <c r="OKK136" s="6"/>
      <c r="OKL136" s="6"/>
      <c r="OKM136" s="19"/>
      <c r="OKN136" s="8"/>
      <c r="OKO136" s="6"/>
      <c r="OKP136" s="6"/>
      <c r="OKQ136" s="19"/>
      <c r="OKR136" s="8"/>
      <c r="OKS136" s="6"/>
      <c r="OKT136" s="6"/>
      <c r="OKU136" s="19"/>
      <c r="OKV136" s="8"/>
      <c r="OKW136" s="6"/>
      <c r="OKX136" s="6"/>
      <c r="OKY136" s="19"/>
      <c r="OKZ136" s="8"/>
      <c r="OLA136" s="6"/>
      <c r="OLB136" s="6"/>
      <c r="OLC136" s="19"/>
      <c r="OLD136" s="8"/>
      <c r="OLE136" s="6"/>
      <c r="OLF136" s="6"/>
      <c r="OLG136" s="19"/>
      <c r="OLH136" s="8"/>
      <c r="OLI136" s="6"/>
      <c r="OLJ136" s="6"/>
      <c r="OLK136" s="19"/>
      <c r="OLL136" s="8"/>
      <c r="OLM136" s="6"/>
      <c r="OLN136" s="6"/>
      <c r="OLO136" s="19"/>
      <c r="OLP136" s="8"/>
      <c r="OLQ136" s="6"/>
      <c r="OLR136" s="6"/>
      <c r="OLS136" s="19"/>
      <c r="OLT136" s="8"/>
      <c r="OLU136" s="6"/>
      <c r="OLV136" s="6"/>
      <c r="OLW136" s="19"/>
      <c r="OLX136" s="8"/>
      <c r="OLY136" s="6"/>
      <c r="OLZ136" s="6"/>
      <c r="OMA136" s="19"/>
      <c r="OMB136" s="8"/>
      <c r="OMC136" s="6"/>
      <c r="OMD136" s="6"/>
      <c r="OME136" s="19"/>
      <c r="OMF136" s="8"/>
      <c r="OMG136" s="6"/>
      <c r="OMH136" s="6"/>
      <c r="OMI136" s="19"/>
      <c r="OMJ136" s="8"/>
      <c r="OMK136" s="6"/>
      <c r="OML136" s="6"/>
      <c r="OMM136" s="19"/>
      <c r="OMN136" s="8"/>
      <c r="OMO136" s="6"/>
      <c r="OMP136" s="6"/>
      <c r="OMQ136" s="19"/>
      <c r="OMR136" s="8"/>
      <c r="OMS136" s="6"/>
      <c r="OMT136" s="6"/>
      <c r="OMU136" s="19"/>
      <c r="OMV136" s="8"/>
      <c r="OMW136" s="6"/>
      <c r="OMX136" s="6"/>
      <c r="OMY136" s="19"/>
      <c r="OMZ136" s="8"/>
      <c r="ONA136" s="6"/>
      <c r="ONB136" s="6"/>
      <c r="ONC136" s="19"/>
      <c r="OND136" s="8"/>
      <c r="ONE136" s="6"/>
      <c r="ONF136" s="6"/>
      <c r="ONG136" s="19"/>
      <c r="ONH136" s="8"/>
      <c r="ONI136" s="6"/>
      <c r="ONJ136" s="6"/>
      <c r="ONK136" s="19"/>
      <c r="ONL136" s="8"/>
      <c r="ONM136" s="6"/>
      <c r="ONN136" s="6"/>
      <c r="ONO136" s="19"/>
      <c r="ONP136" s="8"/>
      <c r="ONQ136" s="6"/>
      <c r="ONR136" s="6"/>
      <c r="ONS136" s="19"/>
      <c r="ONT136" s="8"/>
      <c r="ONU136" s="6"/>
      <c r="ONV136" s="6"/>
      <c r="ONW136" s="19"/>
      <c r="ONX136" s="8"/>
      <c r="ONY136" s="6"/>
      <c r="ONZ136" s="6"/>
      <c r="OOA136" s="19"/>
      <c r="OOB136" s="8"/>
      <c r="OOC136" s="6"/>
      <c r="OOD136" s="6"/>
      <c r="OOE136" s="19"/>
      <c r="OOF136" s="8"/>
      <c r="OOG136" s="6"/>
      <c r="OOH136" s="6"/>
      <c r="OOI136" s="19"/>
      <c r="OOJ136" s="8"/>
      <c r="OOK136" s="6"/>
      <c r="OOL136" s="6"/>
      <c r="OOM136" s="19"/>
      <c r="OON136" s="8"/>
      <c r="OOO136" s="6"/>
      <c r="OOP136" s="6"/>
      <c r="OOQ136" s="19"/>
      <c r="OOR136" s="8"/>
      <c r="OOS136" s="6"/>
      <c r="OOT136" s="6"/>
      <c r="OOU136" s="19"/>
      <c r="OOV136" s="8"/>
      <c r="OOW136" s="6"/>
      <c r="OOX136" s="6"/>
      <c r="OOY136" s="19"/>
      <c r="OOZ136" s="8"/>
      <c r="OPA136" s="6"/>
      <c r="OPB136" s="6"/>
      <c r="OPC136" s="19"/>
      <c r="OPD136" s="8"/>
      <c r="OPE136" s="6"/>
      <c r="OPF136" s="6"/>
      <c r="OPG136" s="19"/>
      <c r="OPH136" s="8"/>
      <c r="OPI136" s="6"/>
      <c r="OPJ136" s="6"/>
      <c r="OPK136" s="19"/>
      <c r="OPL136" s="8"/>
      <c r="OPM136" s="6"/>
      <c r="OPN136" s="6"/>
      <c r="OPO136" s="19"/>
      <c r="OPP136" s="8"/>
      <c r="OPQ136" s="6"/>
      <c r="OPR136" s="6"/>
      <c r="OPS136" s="19"/>
      <c r="OPT136" s="8"/>
      <c r="OPU136" s="6"/>
      <c r="OPV136" s="6"/>
      <c r="OPW136" s="19"/>
      <c r="OPX136" s="8"/>
      <c r="OPY136" s="6"/>
      <c r="OPZ136" s="6"/>
      <c r="OQA136" s="19"/>
      <c r="OQB136" s="8"/>
      <c r="OQC136" s="6"/>
      <c r="OQD136" s="6"/>
      <c r="OQE136" s="19"/>
      <c r="OQF136" s="8"/>
      <c r="OQG136" s="6"/>
      <c r="OQH136" s="6"/>
      <c r="OQI136" s="19"/>
      <c r="OQJ136" s="8"/>
      <c r="OQK136" s="6"/>
      <c r="OQL136" s="6"/>
      <c r="OQM136" s="19"/>
      <c r="OQN136" s="8"/>
      <c r="OQO136" s="6"/>
      <c r="OQP136" s="6"/>
      <c r="OQQ136" s="19"/>
      <c r="OQR136" s="8"/>
      <c r="OQS136" s="6"/>
      <c r="OQT136" s="6"/>
      <c r="OQU136" s="19"/>
      <c r="OQV136" s="8"/>
      <c r="OQW136" s="6"/>
      <c r="OQX136" s="6"/>
      <c r="OQY136" s="19"/>
      <c r="OQZ136" s="8"/>
      <c r="ORA136" s="6"/>
      <c r="ORB136" s="6"/>
      <c r="ORC136" s="19"/>
      <c r="ORD136" s="8"/>
      <c r="ORE136" s="6"/>
      <c r="ORF136" s="6"/>
      <c r="ORG136" s="19"/>
      <c r="ORH136" s="8"/>
      <c r="ORI136" s="6"/>
      <c r="ORJ136" s="6"/>
      <c r="ORK136" s="19"/>
      <c r="ORL136" s="8"/>
      <c r="ORM136" s="6"/>
      <c r="ORN136" s="6"/>
      <c r="ORO136" s="19"/>
      <c r="ORP136" s="8"/>
      <c r="ORQ136" s="6"/>
      <c r="ORR136" s="6"/>
      <c r="ORS136" s="19"/>
      <c r="ORT136" s="8"/>
      <c r="ORU136" s="6"/>
      <c r="ORV136" s="6"/>
      <c r="ORW136" s="19"/>
      <c r="ORX136" s="8"/>
      <c r="ORY136" s="6"/>
      <c r="ORZ136" s="6"/>
      <c r="OSA136" s="19"/>
      <c r="OSB136" s="8"/>
      <c r="OSC136" s="6"/>
      <c r="OSD136" s="6"/>
      <c r="OSE136" s="19"/>
      <c r="OSF136" s="8"/>
      <c r="OSG136" s="6"/>
      <c r="OSH136" s="6"/>
      <c r="OSI136" s="19"/>
      <c r="OSJ136" s="8"/>
      <c r="OSK136" s="6"/>
      <c r="OSL136" s="6"/>
      <c r="OSM136" s="19"/>
      <c r="OSN136" s="8"/>
      <c r="OSO136" s="6"/>
      <c r="OSP136" s="6"/>
      <c r="OSQ136" s="19"/>
      <c r="OSR136" s="8"/>
      <c r="OSS136" s="6"/>
      <c r="OST136" s="6"/>
      <c r="OSU136" s="19"/>
      <c r="OSV136" s="8"/>
      <c r="OSW136" s="6"/>
      <c r="OSX136" s="6"/>
      <c r="OSY136" s="19"/>
      <c r="OSZ136" s="8"/>
      <c r="OTA136" s="6"/>
      <c r="OTB136" s="6"/>
      <c r="OTC136" s="19"/>
      <c r="OTD136" s="8"/>
      <c r="OTE136" s="6"/>
      <c r="OTF136" s="6"/>
      <c r="OTG136" s="19"/>
      <c r="OTH136" s="8"/>
      <c r="OTI136" s="6"/>
      <c r="OTJ136" s="6"/>
      <c r="OTK136" s="19"/>
      <c r="OTL136" s="8"/>
      <c r="OTM136" s="6"/>
      <c r="OTN136" s="6"/>
      <c r="OTO136" s="19"/>
      <c r="OTP136" s="8"/>
      <c r="OTQ136" s="6"/>
      <c r="OTR136" s="6"/>
      <c r="OTS136" s="19"/>
      <c r="OTT136" s="8"/>
      <c r="OTU136" s="6"/>
      <c r="OTV136" s="6"/>
      <c r="OTW136" s="19"/>
      <c r="OTX136" s="8"/>
      <c r="OTY136" s="6"/>
      <c r="OTZ136" s="6"/>
      <c r="OUA136" s="19"/>
      <c r="OUB136" s="8"/>
      <c r="OUC136" s="6"/>
      <c r="OUD136" s="6"/>
      <c r="OUE136" s="19"/>
      <c r="OUF136" s="8"/>
      <c r="OUG136" s="6"/>
      <c r="OUH136" s="6"/>
      <c r="OUI136" s="19"/>
      <c r="OUJ136" s="8"/>
      <c r="OUK136" s="6"/>
      <c r="OUL136" s="6"/>
      <c r="OUM136" s="19"/>
      <c r="OUN136" s="8"/>
      <c r="OUO136" s="6"/>
      <c r="OUP136" s="6"/>
      <c r="OUQ136" s="19"/>
      <c r="OUR136" s="8"/>
      <c r="OUS136" s="6"/>
      <c r="OUT136" s="6"/>
      <c r="OUU136" s="19"/>
      <c r="OUV136" s="8"/>
      <c r="OUW136" s="6"/>
      <c r="OUX136" s="6"/>
      <c r="OUY136" s="19"/>
      <c r="OUZ136" s="8"/>
      <c r="OVA136" s="6"/>
      <c r="OVB136" s="6"/>
      <c r="OVC136" s="19"/>
      <c r="OVD136" s="8"/>
      <c r="OVE136" s="6"/>
      <c r="OVF136" s="6"/>
      <c r="OVG136" s="19"/>
      <c r="OVH136" s="8"/>
      <c r="OVI136" s="6"/>
      <c r="OVJ136" s="6"/>
      <c r="OVK136" s="19"/>
      <c r="OVL136" s="8"/>
      <c r="OVM136" s="6"/>
      <c r="OVN136" s="6"/>
      <c r="OVO136" s="19"/>
      <c r="OVP136" s="8"/>
      <c r="OVQ136" s="6"/>
      <c r="OVR136" s="6"/>
      <c r="OVS136" s="19"/>
      <c r="OVT136" s="8"/>
      <c r="OVU136" s="6"/>
      <c r="OVV136" s="6"/>
      <c r="OVW136" s="19"/>
      <c r="OVX136" s="8"/>
      <c r="OVY136" s="6"/>
      <c r="OVZ136" s="6"/>
      <c r="OWA136" s="19"/>
      <c r="OWB136" s="8"/>
      <c r="OWC136" s="6"/>
      <c r="OWD136" s="6"/>
      <c r="OWE136" s="19"/>
      <c r="OWF136" s="8"/>
      <c r="OWG136" s="6"/>
      <c r="OWH136" s="6"/>
      <c r="OWI136" s="19"/>
      <c r="OWJ136" s="8"/>
      <c r="OWK136" s="6"/>
      <c r="OWL136" s="6"/>
      <c r="OWM136" s="19"/>
      <c r="OWN136" s="8"/>
      <c r="OWO136" s="6"/>
      <c r="OWP136" s="6"/>
      <c r="OWQ136" s="19"/>
      <c r="OWR136" s="8"/>
      <c r="OWS136" s="6"/>
      <c r="OWT136" s="6"/>
      <c r="OWU136" s="19"/>
      <c r="OWV136" s="8"/>
      <c r="OWW136" s="6"/>
      <c r="OWX136" s="6"/>
      <c r="OWY136" s="19"/>
      <c r="OWZ136" s="8"/>
      <c r="OXA136" s="6"/>
      <c r="OXB136" s="6"/>
      <c r="OXC136" s="19"/>
      <c r="OXD136" s="8"/>
      <c r="OXE136" s="6"/>
      <c r="OXF136" s="6"/>
      <c r="OXG136" s="19"/>
      <c r="OXH136" s="8"/>
      <c r="OXI136" s="6"/>
      <c r="OXJ136" s="6"/>
      <c r="OXK136" s="19"/>
      <c r="OXL136" s="8"/>
      <c r="OXM136" s="6"/>
      <c r="OXN136" s="6"/>
      <c r="OXO136" s="19"/>
      <c r="OXP136" s="8"/>
      <c r="OXQ136" s="6"/>
      <c r="OXR136" s="6"/>
      <c r="OXS136" s="19"/>
      <c r="OXT136" s="8"/>
      <c r="OXU136" s="6"/>
      <c r="OXV136" s="6"/>
      <c r="OXW136" s="19"/>
      <c r="OXX136" s="8"/>
      <c r="OXY136" s="6"/>
      <c r="OXZ136" s="6"/>
      <c r="OYA136" s="19"/>
      <c r="OYB136" s="8"/>
      <c r="OYC136" s="6"/>
      <c r="OYD136" s="6"/>
      <c r="OYE136" s="19"/>
      <c r="OYF136" s="8"/>
      <c r="OYG136" s="6"/>
      <c r="OYH136" s="6"/>
      <c r="OYI136" s="19"/>
      <c r="OYJ136" s="8"/>
      <c r="OYK136" s="6"/>
      <c r="OYL136" s="6"/>
      <c r="OYM136" s="19"/>
      <c r="OYN136" s="8"/>
      <c r="OYO136" s="6"/>
      <c r="OYP136" s="6"/>
      <c r="OYQ136" s="19"/>
      <c r="OYR136" s="8"/>
      <c r="OYS136" s="6"/>
      <c r="OYT136" s="6"/>
      <c r="OYU136" s="19"/>
      <c r="OYV136" s="8"/>
      <c r="OYW136" s="6"/>
      <c r="OYX136" s="6"/>
      <c r="OYY136" s="19"/>
      <c r="OYZ136" s="8"/>
      <c r="OZA136" s="6"/>
      <c r="OZB136" s="6"/>
      <c r="OZC136" s="19"/>
      <c r="OZD136" s="8"/>
      <c r="OZE136" s="6"/>
      <c r="OZF136" s="6"/>
      <c r="OZG136" s="19"/>
      <c r="OZH136" s="8"/>
      <c r="OZI136" s="6"/>
      <c r="OZJ136" s="6"/>
      <c r="OZK136" s="19"/>
      <c r="OZL136" s="8"/>
      <c r="OZM136" s="6"/>
      <c r="OZN136" s="6"/>
      <c r="OZO136" s="19"/>
      <c r="OZP136" s="8"/>
      <c r="OZQ136" s="6"/>
      <c r="OZR136" s="6"/>
      <c r="OZS136" s="19"/>
      <c r="OZT136" s="8"/>
      <c r="OZU136" s="6"/>
      <c r="OZV136" s="6"/>
      <c r="OZW136" s="19"/>
      <c r="OZX136" s="8"/>
      <c r="OZY136" s="6"/>
      <c r="OZZ136" s="6"/>
      <c r="PAA136" s="19"/>
      <c r="PAB136" s="8"/>
      <c r="PAC136" s="6"/>
      <c r="PAD136" s="6"/>
      <c r="PAE136" s="19"/>
      <c r="PAF136" s="8"/>
      <c r="PAG136" s="6"/>
      <c r="PAH136" s="6"/>
      <c r="PAI136" s="19"/>
      <c r="PAJ136" s="8"/>
      <c r="PAK136" s="6"/>
      <c r="PAL136" s="6"/>
      <c r="PAM136" s="19"/>
      <c r="PAN136" s="8"/>
      <c r="PAO136" s="6"/>
      <c r="PAP136" s="6"/>
      <c r="PAQ136" s="19"/>
      <c r="PAR136" s="8"/>
      <c r="PAS136" s="6"/>
      <c r="PAT136" s="6"/>
      <c r="PAU136" s="19"/>
      <c r="PAV136" s="8"/>
      <c r="PAW136" s="6"/>
      <c r="PAX136" s="6"/>
      <c r="PAY136" s="19"/>
      <c r="PAZ136" s="8"/>
      <c r="PBA136" s="6"/>
      <c r="PBB136" s="6"/>
      <c r="PBC136" s="19"/>
      <c r="PBD136" s="8"/>
      <c r="PBE136" s="6"/>
      <c r="PBF136" s="6"/>
      <c r="PBG136" s="19"/>
      <c r="PBH136" s="8"/>
      <c r="PBI136" s="6"/>
      <c r="PBJ136" s="6"/>
      <c r="PBK136" s="19"/>
      <c r="PBL136" s="8"/>
      <c r="PBM136" s="6"/>
      <c r="PBN136" s="6"/>
      <c r="PBO136" s="19"/>
      <c r="PBP136" s="8"/>
      <c r="PBQ136" s="6"/>
      <c r="PBR136" s="6"/>
      <c r="PBS136" s="19"/>
      <c r="PBT136" s="8"/>
      <c r="PBU136" s="6"/>
      <c r="PBV136" s="6"/>
      <c r="PBW136" s="19"/>
      <c r="PBX136" s="8"/>
      <c r="PBY136" s="6"/>
      <c r="PBZ136" s="6"/>
      <c r="PCA136" s="19"/>
      <c r="PCB136" s="8"/>
      <c r="PCC136" s="6"/>
      <c r="PCD136" s="6"/>
      <c r="PCE136" s="19"/>
      <c r="PCF136" s="8"/>
      <c r="PCG136" s="6"/>
      <c r="PCH136" s="6"/>
      <c r="PCI136" s="19"/>
      <c r="PCJ136" s="8"/>
      <c r="PCK136" s="6"/>
      <c r="PCL136" s="6"/>
      <c r="PCM136" s="19"/>
      <c r="PCN136" s="8"/>
      <c r="PCO136" s="6"/>
      <c r="PCP136" s="6"/>
      <c r="PCQ136" s="19"/>
      <c r="PCR136" s="8"/>
      <c r="PCS136" s="6"/>
      <c r="PCT136" s="6"/>
      <c r="PCU136" s="19"/>
      <c r="PCV136" s="8"/>
      <c r="PCW136" s="6"/>
      <c r="PCX136" s="6"/>
      <c r="PCY136" s="19"/>
      <c r="PCZ136" s="8"/>
      <c r="PDA136" s="6"/>
      <c r="PDB136" s="6"/>
      <c r="PDC136" s="19"/>
      <c r="PDD136" s="8"/>
      <c r="PDE136" s="6"/>
      <c r="PDF136" s="6"/>
      <c r="PDG136" s="19"/>
      <c r="PDH136" s="8"/>
      <c r="PDI136" s="6"/>
      <c r="PDJ136" s="6"/>
      <c r="PDK136" s="19"/>
      <c r="PDL136" s="8"/>
      <c r="PDM136" s="6"/>
      <c r="PDN136" s="6"/>
      <c r="PDO136" s="19"/>
      <c r="PDP136" s="8"/>
      <c r="PDQ136" s="6"/>
      <c r="PDR136" s="6"/>
      <c r="PDS136" s="19"/>
      <c r="PDT136" s="8"/>
      <c r="PDU136" s="6"/>
      <c r="PDV136" s="6"/>
      <c r="PDW136" s="19"/>
      <c r="PDX136" s="8"/>
      <c r="PDY136" s="6"/>
      <c r="PDZ136" s="6"/>
      <c r="PEA136" s="19"/>
      <c r="PEB136" s="8"/>
      <c r="PEC136" s="6"/>
      <c r="PED136" s="6"/>
      <c r="PEE136" s="19"/>
      <c r="PEF136" s="8"/>
      <c r="PEG136" s="6"/>
      <c r="PEH136" s="6"/>
      <c r="PEI136" s="19"/>
      <c r="PEJ136" s="8"/>
      <c r="PEK136" s="6"/>
      <c r="PEL136" s="6"/>
      <c r="PEM136" s="19"/>
      <c r="PEN136" s="8"/>
      <c r="PEO136" s="6"/>
      <c r="PEP136" s="6"/>
      <c r="PEQ136" s="19"/>
      <c r="PER136" s="8"/>
      <c r="PES136" s="6"/>
      <c r="PET136" s="6"/>
      <c r="PEU136" s="19"/>
      <c r="PEV136" s="8"/>
      <c r="PEW136" s="6"/>
      <c r="PEX136" s="6"/>
      <c r="PEY136" s="19"/>
      <c r="PEZ136" s="8"/>
      <c r="PFA136" s="6"/>
      <c r="PFB136" s="6"/>
      <c r="PFC136" s="19"/>
      <c r="PFD136" s="8"/>
      <c r="PFE136" s="6"/>
      <c r="PFF136" s="6"/>
      <c r="PFG136" s="19"/>
      <c r="PFH136" s="8"/>
      <c r="PFI136" s="6"/>
      <c r="PFJ136" s="6"/>
      <c r="PFK136" s="19"/>
      <c r="PFL136" s="8"/>
      <c r="PFM136" s="6"/>
      <c r="PFN136" s="6"/>
      <c r="PFO136" s="19"/>
      <c r="PFP136" s="8"/>
      <c r="PFQ136" s="6"/>
      <c r="PFR136" s="6"/>
      <c r="PFS136" s="19"/>
      <c r="PFT136" s="8"/>
      <c r="PFU136" s="6"/>
      <c r="PFV136" s="6"/>
      <c r="PFW136" s="19"/>
      <c r="PFX136" s="8"/>
      <c r="PFY136" s="6"/>
      <c r="PFZ136" s="6"/>
      <c r="PGA136" s="19"/>
      <c r="PGB136" s="8"/>
      <c r="PGC136" s="6"/>
      <c r="PGD136" s="6"/>
      <c r="PGE136" s="19"/>
      <c r="PGF136" s="8"/>
      <c r="PGG136" s="6"/>
      <c r="PGH136" s="6"/>
      <c r="PGI136" s="19"/>
      <c r="PGJ136" s="8"/>
      <c r="PGK136" s="6"/>
      <c r="PGL136" s="6"/>
      <c r="PGM136" s="19"/>
      <c r="PGN136" s="8"/>
      <c r="PGO136" s="6"/>
      <c r="PGP136" s="6"/>
      <c r="PGQ136" s="19"/>
      <c r="PGR136" s="8"/>
      <c r="PGS136" s="6"/>
      <c r="PGT136" s="6"/>
      <c r="PGU136" s="19"/>
      <c r="PGV136" s="8"/>
      <c r="PGW136" s="6"/>
      <c r="PGX136" s="6"/>
      <c r="PGY136" s="19"/>
      <c r="PGZ136" s="8"/>
      <c r="PHA136" s="6"/>
      <c r="PHB136" s="6"/>
      <c r="PHC136" s="19"/>
      <c r="PHD136" s="8"/>
      <c r="PHE136" s="6"/>
      <c r="PHF136" s="6"/>
      <c r="PHG136" s="19"/>
      <c r="PHH136" s="8"/>
      <c r="PHI136" s="6"/>
      <c r="PHJ136" s="6"/>
      <c r="PHK136" s="19"/>
      <c r="PHL136" s="8"/>
      <c r="PHM136" s="6"/>
      <c r="PHN136" s="6"/>
      <c r="PHO136" s="19"/>
      <c r="PHP136" s="8"/>
      <c r="PHQ136" s="6"/>
      <c r="PHR136" s="6"/>
      <c r="PHS136" s="19"/>
      <c r="PHT136" s="8"/>
      <c r="PHU136" s="6"/>
      <c r="PHV136" s="6"/>
      <c r="PHW136" s="19"/>
      <c r="PHX136" s="8"/>
      <c r="PHY136" s="6"/>
      <c r="PHZ136" s="6"/>
      <c r="PIA136" s="19"/>
      <c r="PIB136" s="8"/>
      <c r="PIC136" s="6"/>
      <c r="PID136" s="6"/>
      <c r="PIE136" s="19"/>
      <c r="PIF136" s="8"/>
      <c r="PIG136" s="6"/>
      <c r="PIH136" s="6"/>
      <c r="PII136" s="19"/>
      <c r="PIJ136" s="8"/>
      <c r="PIK136" s="6"/>
      <c r="PIL136" s="6"/>
      <c r="PIM136" s="19"/>
      <c r="PIN136" s="8"/>
      <c r="PIO136" s="6"/>
      <c r="PIP136" s="6"/>
      <c r="PIQ136" s="19"/>
      <c r="PIR136" s="8"/>
      <c r="PIS136" s="6"/>
      <c r="PIT136" s="6"/>
      <c r="PIU136" s="19"/>
      <c r="PIV136" s="8"/>
      <c r="PIW136" s="6"/>
      <c r="PIX136" s="6"/>
      <c r="PIY136" s="19"/>
      <c r="PIZ136" s="8"/>
      <c r="PJA136" s="6"/>
      <c r="PJB136" s="6"/>
      <c r="PJC136" s="19"/>
      <c r="PJD136" s="8"/>
      <c r="PJE136" s="6"/>
      <c r="PJF136" s="6"/>
      <c r="PJG136" s="19"/>
      <c r="PJH136" s="8"/>
      <c r="PJI136" s="6"/>
      <c r="PJJ136" s="6"/>
      <c r="PJK136" s="19"/>
      <c r="PJL136" s="8"/>
      <c r="PJM136" s="6"/>
      <c r="PJN136" s="6"/>
      <c r="PJO136" s="19"/>
      <c r="PJP136" s="8"/>
      <c r="PJQ136" s="6"/>
      <c r="PJR136" s="6"/>
      <c r="PJS136" s="19"/>
      <c r="PJT136" s="8"/>
      <c r="PJU136" s="6"/>
      <c r="PJV136" s="6"/>
      <c r="PJW136" s="19"/>
      <c r="PJX136" s="8"/>
      <c r="PJY136" s="6"/>
      <c r="PJZ136" s="6"/>
      <c r="PKA136" s="19"/>
      <c r="PKB136" s="8"/>
      <c r="PKC136" s="6"/>
      <c r="PKD136" s="6"/>
      <c r="PKE136" s="19"/>
      <c r="PKF136" s="8"/>
      <c r="PKG136" s="6"/>
      <c r="PKH136" s="6"/>
      <c r="PKI136" s="19"/>
      <c r="PKJ136" s="8"/>
      <c r="PKK136" s="6"/>
      <c r="PKL136" s="6"/>
      <c r="PKM136" s="19"/>
      <c r="PKN136" s="8"/>
      <c r="PKO136" s="6"/>
      <c r="PKP136" s="6"/>
      <c r="PKQ136" s="19"/>
      <c r="PKR136" s="8"/>
      <c r="PKS136" s="6"/>
      <c r="PKT136" s="6"/>
      <c r="PKU136" s="19"/>
      <c r="PKV136" s="8"/>
      <c r="PKW136" s="6"/>
      <c r="PKX136" s="6"/>
      <c r="PKY136" s="19"/>
      <c r="PKZ136" s="8"/>
      <c r="PLA136" s="6"/>
      <c r="PLB136" s="6"/>
      <c r="PLC136" s="19"/>
      <c r="PLD136" s="8"/>
      <c r="PLE136" s="6"/>
      <c r="PLF136" s="6"/>
      <c r="PLG136" s="19"/>
      <c r="PLH136" s="8"/>
      <c r="PLI136" s="6"/>
      <c r="PLJ136" s="6"/>
      <c r="PLK136" s="19"/>
      <c r="PLL136" s="8"/>
      <c r="PLM136" s="6"/>
      <c r="PLN136" s="6"/>
      <c r="PLO136" s="19"/>
      <c r="PLP136" s="8"/>
      <c r="PLQ136" s="6"/>
      <c r="PLR136" s="6"/>
      <c r="PLS136" s="19"/>
      <c r="PLT136" s="8"/>
      <c r="PLU136" s="6"/>
      <c r="PLV136" s="6"/>
      <c r="PLW136" s="19"/>
      <c r="PLX136" s="8"/>
      <c r="PLY136" s="6"/>
      <c r="PLZ136" s="6"/>
      <c r="PMA136" s="19"/>
      <c r="PMB136" s="8"/>
      <c r="PMC136" s="6"/>
      <c r="PMD136" s="6"/>
      <c r="PME136" s="19"/>
      <c r="PMF136" s="8"/>
      <c r="PMG136" s="6"/>
      <c r="PMH136" s="6"/>
      <c r="PMI136" s="19"/>
      <c r="PMJ136" s="8"/>
      <c r="PMK136" s="6"/>
      <c r="PML136" s="6"/>
      <c r="PMM136" s="19"/>
      <c r="PMN136" s="8"/>
      <c r="PMO136" s="6"/>
      <c r="PMP136" s="6"/>
      <c r="PMQ136" s="19"/>
      <c r="PMR136" s="8"/>
      <c r="PMS136" s="6"/>
      <c r="PMT136" s="6"/>
      <c r="PMU136" s="19"/>
      <c r="PMV136" s="8"/>
      <c r="PMW136" s="6"/>
      <c r="PMX136" s="6"/>
      <c r="PMY136" s="19"/>
      <c r="PMZ136" s="8"/>
      <c r="PNA136" s="6"/>
      <c r="PNB136" s="6"/>
      <c r="PNC136" s="19"/>
      <c r="PND136" s="8"/>
      <c r="PNE136" s="6"/>
      <c r="PNF136" s="6"/>
      <c r="PNG136" s="19"/>
      <c r="PNH136" s="8"/>
      <c r="PNI136" s="6"/>
      <c r="PNJ136" s="6"/>
      <c r="PNK136" s="19"/>
      <c r="PNL136" s="8"/>
      <c r="PNM136" s="6"/>
      <c r="PNN136" s="6"/>
      <c r="PNO136" s="19"/>
      <c r="PNP136" s="8"/>
      <c r="PNQ136" s="6"/>
      <c r="PNR136" s="6"/>
      <c r="PNS136" s="19"/>
      <c r="PNT136" s="8"/>
      <c r="PNU136" s="6"/>
      <c r="PNV136" s="6"/>
      <c r="PNW136" s="19"/>
      <c r="PNX136" s="8"/>
      <c r="PNY136" s="6"/>
      <c r="PNZ136" s="6"/>
      <c r="POA136" s="19"/>
      <c r="POB136" s="8"/>
      <c r="POC136" s="6"/>
      <c r="POD136" s="6"/>
      <c r="POE136" s="19"/>
      <c r="POF136" s="8"/>
      <c r="POG136" s="6"/>
      <c r="POH136" s="6"/>
      <c r="POI136" s="19"/>
      <c r="POJ136" s="8"/>
      <c r="POK136" s="6"/>
      <c r="POL136" s="6"/>
      <c r="POM136" s="19"/>
      <c r="PON136" s="8"/>
      <c r="POO136" s="6"/>
      <c r="POP136" s="6"/>
      <c r="POQ136" s="19"/>
      <c r="POR136" s="8"/>
      <c r="POS136" s="6"/>
      <c r="POT136" s="6"/>
      <c r="POU136" s="19"/>
      <c r="POV136" s="8"/>
      <c r="POW136" s="6"/>
      <c r="POX136" s="6"/>
      <c r="POY136" s="19"/>
      <c r="POZ136" s="8"/>
      <c r="PPA136" s="6"/>
      <c r="PPB136" s="6"/>
      <c r="PPC136" s="19"/>
      <c r="PPD136" s="8"/>
      <c r="PPE136" s="6"/>
      <c r="PPF136" s="6"/>
      <c r="PPG136" s="19"/>
      <c r="PPH136" s="8"/>
      <c r="PPI136" s="6"/>
      <c r="PPJ136" s="6"/>
      <c r="PPK136" s="19"/>
      <c r="PPL136" s="8"/>
      <c r="PPM136" s="6"/>
      <c r="PPN136" s="6"/>
      <c r="PPO136" s="19"/>
      <c r="PPP136" s="8"/>
      <c r="PPQ136" s="6"/>
      <c r="PPR136" s="6"/>
      <c r="PPS136" s="19"/>
      <c r="PPT136" s="8"/>
      <c r="PPU136" s="6"/>
      <c r="PPV136" s="6"/>
      <c r="PPW136" s="19"/>
      <c r="PPX136" s="8"/>
      <c r="PPY136" s="6"/>
      <c r="PPZ136" s="6"/>
      <c r="PQA136" s="19"/>
      <c r="PQB136" s="8"/>
      <c r="PQC136" s="6"/>
      <c r="PQD136" s="6"/>
      <c r="PQE136" s="19"/>
      <c r="PQF136" s="8"/>
      <c r="PQG136" s="6"/>
      <c r="PQH136" s="6"/>
      <c r="PQI136" s="19"/>
      <c r="PQJ136" s="8"/>
      <c r="PQK136" s="6"/>
      <c r="PQL136" s="6"/>
      <c r="PQM136" s="19"/>
      <c r="PQN136" s="8"/>
      <c r="PQO136" s="6"/>
      <c r="PQP136" s="6"/>
      <c r="PQQ136" s="19"/>
      <c r="PQR136" s="8"/>
      <c r="PQS136" s="6"/>
      <c r="PQT136" s="6"/>
      <c r="PQU136" s="19"/>
      <c r="PQV136" s="8"/>
      <c r="PQW136" s="6"/>
      <c r="PQX136" s="6"/>
      <c r="PQY136" s="19"/>
      <c r="PQZ136" s="8"/>
      <c r="PRA136" s="6"/>
      <c r="PRB136" s="6"/>
      <c r="PRC136" s="19"/>
      <c r="PRD136" s="8"/>
      <c r="PRE136" s="6"/>
      <c r="PRF136" s="6"/>
      <c r="PRG136" s="19"/>
      <c r="PRH136" s="8"/>
      <c r="PRI136" s="6"/>
      <c r="PRJ136" s="6"/>
      <c r="PRK136" s="19"/>
      <c r="PRL136" s="8"/>
      <c r="PRM136" s="6"/>
      <c r="PRN136" s="6"/>
      <c r="PRO136" s="19"/>
      <c r="PRP136" s="8"/>
      <c r="PRQ136" s="6"/>
      <c r="PRR136" s="6"/>
      <c r="PRS136" s="19"/>
      <c r="PRT136" s="8"/>
      <c r="PRU136" s="6"/>
      <c r="PRV136" s="6"/>
      <c r="PRW136" s="19"/>
      <c r="PRX136" s="8"/>
      <c r="PRY136" s="6"/>
      <c r="PRZ136" s="6"/>
      <c r="PSA136" s="19"/>
      <c r="PSB136" s="8"/>
      <c r="PSC136" s="6"/>
      <c r="PSD136" s="6"/>
      <c r="PSE136" s="19"/>
      <c r="PSF136" s="8"/>
      <c r="PSG136" s="6"/>
      <c r="PSH136" s="6"/>
      <c r="PSI136" s="19"/>
      <c r="PSJ136" s="8"/>
      <c r="PSK136" s="6"/>
      <c r="PSL136" s="6"/>
      <c r="PSM136" s="19"/>
      <c r="PSN136" s="8"/>
      <c r="PSO136" s="6"/>
      <c r="PSP136" s="6"/>
      <c r="PSQ136" s="19"/>
      <c r="PSR136" s="8"/>
      <c r="PSS136" s="6"/>
      <c r="PST136" s="6"/>
      <c r="PSU136" s="19"/>
      <c r="PSV136" s="8"/>
      <c r="PSW136" s="6"/>
      <c r="PSX136" s="6"/>
      <c r="PSY136" s="19"/>
      <c r="PSZ136" s="8"/>
      <c r="PTA136" s="6"/>
      <c r="PTB136" s="6"/>
      <c r="PTC136" s="19"/>
      <c r="PTD136" s="8"/>
      <c r="PTE136" s="6"/>
      <c r="PTF136" s="6"/>
      <c r="PTG136" s="19"/>
      <c r="PTH136" s="8"/>
      <c r="PTI136" s="6"/>
      <c r="PTJ136" s="6"/>
      <c r="PTK136" s="19"/>
      <c r="PTL136" s="8"/>
      <c r="PTM136" s="6"/>
      <c r="PTN136" s="6"/>
      <c r="PTO136" s="19"/>
      <c r="PTP136" s="8"/>
      <c r="PTQ136" s="6"/>
      <c r="PTR136" s="6"/>
      <c r="PTS136" s="19"/>
      <c r="PTT136" s="8"/>
      <c r="PTU136" s="6"/>
      <c r="PTV136" s="6"/>
      <c r="PTW136" s="19"/>
      <c r="PTX136" s="8"/>
      <c r="PTY136" s="6"/>
      <c r="PTZ136" s="6"/>
      <c r="PUA136" s="19"/>
      <c r="PUB136" s="8"/>
      <c r="PUC136" s="6"/>
      <c r="PUD136" s="6"/>
      <c r="PUE136" s="19"/>
      <c r="PUF136" s="8"/>
      <c r="PUG136" s="6"/>
      <c r="PUH136" s="6"/>
      <c r="PUI136" s="19"/>
      <c r="PUJ136" s="8"/>
      <c r="PUK136" s="6"/>
      <c r="PUL136" s="6"/>
      <c r="PUM136" s="19"/>
      <c r="PUN136" s="8"/>
      <c r="PUO136" s="6"/>
      <c r="PUP136" s="6"/>
      <c r="PUQ136" s="19"/>
      <c r="PUR136" s="8"/>
      <c r="PUS136" s="6"/>
      <c r="PUT136" s="6"/>
      <c r="PUU136" s="19"/>
      <c r="PUV136" s="8"/>
      <c r="PUW136" s="6"/>
      <c r="PUX136" s="6"/>
      <c r="PUY136" s="19"/>
      <c r="PUZ136" s="8"/>
      <c r="PVA136" s="6"/>
      <c r="PVB136" s="6"/>
      <c r="PVC136" s="19"/>
      <c r="PVD136" s="8"/>
      <c r="PVE136" s="6"/>
      <c r="PVF136" s="6"/>
      <c r="PVG136" s="19"/>
      <c r="PVH136" s="8"/>
      <c r="PVI136" s="6"/>
      <c r="PVJ136" s="6"/>
      <c r="PVK136" s="19"/>
      <c r="PVL136" s="8"/>
      <c r="PVM136" s="6"/>
      <c r="PVN136" s="6"/>
      <c r="PVO136" s="19"/>
      <c r="PVP136" s="8"/>
      <c r="PVQ136" s="6"/>
      <c r="PVR136" s="6"/>
      <c r="PVS136" s="19"/>
      <c r="PVT136" s="8"/>
      <c r="PVU136" s="6"/>
      <c r="PVV136" s="6"/>
      <c r="PVW136" s="19"/>
      <c r="PVX136" s="8"/>
      <c r="PVY136" s="6"/>
      <c r="PVZ136" s="6"/>
      <c r="PWA136" s="19"/>
      <c r="PWB136" s="8"/>
      <c r="PWC136" s="6"/>
      <c r="PWD136" s="6"/>
      <c r="PWE136" s="19"/>
      <c r="PWF136" s="8"/>
      <c r="PWG136" s="6"/>
      <c r="PWH136" s="6"/>
      <c r="PWI136" s="19"/>
      <c r="PWJ136" s="8"/>
      <c r="PWK136" s="6"/>
      <c r="PWL136" s="6"/>
      <c r="PWM136" s="19"/>
      <c r="PWN136" s="8"/>
      <c r="PWO136" s="6"/>
      <c r="PWP136" s="6"/>
      <c r="PWQ136" s="19"/>
      <c r="PWR136" s="8"/>
      <c r="PWS136" s="6"/>
      <c r="PWT136" s="6"/>
      <c r="PWU136" s="19"/>
      <c r="PWV136" s="8"/>
      <c r="PWW136" s="6"/>
      <c r="PWX136" s="6"/>
      <c r="PWY136" s="19"/>
      <c r="PWZ136" s="8"/>
      <c r="PXA136" s="6"/>
      <c r="PXB136" s="6"/>
      <c r="PXC136" s="19"/>
      <c r="PXD136" s="8"/>
      <c r="PXE136" s="6"/>
      <c r="PXF136" s="6"/>
      <c r="PXG136" s="19"/>
      <c r="PXH136" s="8"/>
      <c r="PXI136" s="6"/>
      <c r="PXJ136" s="6"/>
      <c r="PXK136" s="19"/>
      <c r="PXL136" s="8"/>
      <c r="PXM136" s="6"/>
      <c r="PXN136" s="6"/>
      <c r="PXO136" s="19"/>
      <c r="PXP136" s="8"/>
      <c r="PXQ136" s="6"/>
      <c r="PXR136" s="6"/>
      <c r="PXS136" s="19"/>
      <c r="PXT136" s="8"/>
      <c r="PXU136" s="6"/>
      <c r="PXV136" s="6"/>
      <c r="PXW136" s="19"/>
      <c r="PXX136" s="8"/>
      <c r="PXY136" s="6"/>
      <c r="PXZ136" s="6"/>
      <c r="PYA136" s="19"/>
      <c r="PYB136" s="8"/>
      <c r="PYC136" s="6"/>
      <c r="PYD136" s="6"/>
      <c r="PYE136" s="19"/>
      <c r="PYF136" s="8"/>
      <c r="PYG136" s="6"/>
      <c r="PYH136" s="6"/>
      <c r="PYI136" s="19"/>
      <c r="PYJ136" s="8"/>
      <c r="PYK136" s="6"/>
      <c r="PYL136" s="6"/>
      <c r="PYM136" s="19"/>
      <c r="PYN136" s="8"/>
      <c r="PYO136" s="6"/>
      <c r="PYP136" s="6"/>
      <c r="PYQ136" s="19"/>
      <c r="PYR136" s="8"/>
      <c r="PYS136" s="6"/>
      <c r="PYT136" s="6"/>
      <c r="PYU136" s="19"/>
      <c r="PYV136" s="8"/>
      <c r="PYW136" s="6"/>
      <c r="PYX136" s="6"/>
      <c r="PYY136" s="19"/>
      <c r="PYZ136" s="8"/>
      <c r="PZA136" s="6"/>
      <c r="PZB136" s="6"/>
      <c r="PZC136" s="19"/>
      <c r="PZD136" s="8"/>
      <c r="PZE136" s="6"/>
      <c r="PZF136" s="6"/>
      <c r="PZG136" s="19"/>
      <c r="PZH136" s="8"/>
      <c r="PZI136" s="6"/>
      <c r="PZJ136" s="6"/>
      <c r="PZK136" s="19"/>
      <c r="PZL136" s="8"/>
      <c r="PZM136" s="6"/>
      <c r="PZN136" s="6"/>
      <c r="PZO136" s="19"/>
      <c r="PZP136" s="8"/>
      <c r="PZQ136" s="6"/>
      <c r="PZR136" s="6"/>
      <c r="PZS136" s="19"/>
      <c r="PZT136" s="8"/>
      <c r="PZU136" s="6"/>
      <c r="PZV136" s="6"/>
      <c r="PZW136" s="19"/>
      <c r="PZX136" s="8"/>
      <c r="PZY136" s="6"/>
      <c r="PZZ136" s="6"/>
      <c r="QAA136" s="19"/>
      <c r="QAB136" s="8"/>
      <c r="QAC136" s="6"/>
      <c r="QAD136" s="6"/>
      <c r="QAE136" s="19"/>
      <c r="QAF136" s="8"/>
      <c r="QAG136" s="6"/>
      <c r="QAH136" s="6"/>
      <c r="QAI136" s="19"/>
      <c r="QAJ136" s="8"/>
      <c r="QAK136" s="6"/>
      <c r="QAL136" s="6"/>
      <c r="QAM136" s="19"/>
      <c r="QAN136" s="8"/>
      <c r="QAO136" s="6"/>
      <c r="QAP136" s="6"/>
      <c r="QAQ136" s="19"/>
      <c r="QAR136" s="8"/>
      <c r="QAS136" s="6"/>
      <c r="QAT136" s="6"/>
      <c r="QAU136" s="19"/>
      <c r="QAV136" s="8"/>
      <c r="QAW136" s="6"/>
      <c r="QAX136" s="6"/>
      <c r="QAY136" s="19"/>
      <c r="QAZ136" s="8"/>
      <c r="QBA136" s="6"/>
      <c r="QBB136" s="6"/>
      <c r="QBC136" s="19"/>
      <c r="QBD136" s="8"/>
      <c r="QBE136" s="6"/>
      <c r="QBF136" s="6"/>
      <c r="QBG136" s="19"/>
      <c r="QBH136" s="8"/>
      <c r="QBI136" s="6"/>
      <c r="QBJ136" s="6"/>
      <c r="QBK136" s="19"/>
      <c r="QBL136" s="8"/>
      <c r="QBM136" s="6"/>
      <c r="QBN136" s="6"/>
      <c r="QBO136" s="19"/>
      <c r="QBP136" s="8"/>
      <c r="QBQ136" s="6"/>
      <c r="QBR136" s="6"/>
      <c r="QBS136" s="19"/>
      <c r="QBT136" s="8"/>
      <c r="QBU136" s="6"/>
      <c r="QBV136" s="6"/>
      <c r="QBW136" s="19"/>
      <c r="QBX136" s="8"/>
      <c r="QBY136" s="6"/>
      <c r="QBZ136" s="6"/>
      <c r="QCA136" s="19"/>
      <c r="QCB136" s="8"/>
      <c r="QCC136" s="6"/>
      <c r="QCD136" s="6"/>
      <c r="QCE136" s="19"/>
      <c r="QCF136" s="8"/>
      <c r="QCG136" s="6"/>
      <c r="QCH136" s="6"/>
      <c r="QCI136" s="19"/>
      <c r="QCJ136" s="8"/>
      <c r="QCK136" s="6"/>
      <c r="QCL136" s="6"/>
      <c r="QCM136" s="19"/>
      <c r="QCN136" s="8"/>
      <c r="QCO136" s="6"/>
      <c r="QCP136" s="6"/>
      <c r="QCQ136" s="19"/>
      <c r="QCR136" s="8"/>
      <c r="QCS136" s="6"/>
      <c r="QCT136" s="6"/>
      <c r="QCU136" s="19"/>
      <c r="QCV136" s="8"/>
      <c r="QCW136" s="6"/>
      <c r="QCX136" s="6"/>
      <c r="QCY136" s="19"/>
      <c r="QCZ136" s="8"/>
      <c r="QDA136" s="6"/>
      <c r="QDB136" s="6"/>
      <c r="QDC136" s="19"/>
      <c r="QDD136" s="8"/>
      <c r="QDE136" s="6"/>
      <c r="QDF136" s="6"/>
      <c r="QDG136" s="19"/>
      <c r="QDH136" s="8"/>
      <c r="QDI136" s="6"/>
      <c r="QDJ136" s="6"/>
      <c r="QDK136" s="19"/>
      <c r="QDL136" s="8"/>
      <c r="QDM136" s="6"/>
      <c r="QDN136" s="6"/>
      <c r="QDO136" s="19"/>
      <c r="QDP136" s="8"/>
      <c r="QDQ136" s="6"/>
      <c r="QDR136" s="6"/>
      <c r="QDS136" s="19"/>
      <c r="QDT136" s="8"/>
      <c r="QDU136" s="6"/>
      <c r="QDV136" s="6"/>
      <c r="QDW136" s="19"/>
      <c r="QDX136" s="8"/>
      <c r="QDY136" s="6"/>
      <c r="QDZ136" s="6"/>
      <c r="QEA136" s="19"/>
      <c r="QEB136" s="8"/>
      <c r="QEC136" s="6"/>
      <c r="QED136" s="6"/>
      <c r="QEE136" s="19"/>
      <c r="QEF136" s="8"/>
      <c r="QEG136" s="6"/>
      <c r="QEH136" s="6"/>
      <c r="QEI136" s="19"/>
      <c r="QEJ136" s="8"/>
      <c r="QEK136" s="6"/>
      <c r="QEL136" s="6"/>
      <c r="QEM136" s="19"/>
      <c r="QEN136" s="8"/>
      <c r="QEO136" s="6"/>
      <c r="QEP136" s="6"/>
      <c r="QEQ136" s="19"/>
      <c r="QER136" s="8"/>
      <c r="QES136" s="6"/>
      <c r="QET136" s="6"/>
      <c r="QEU136" s="19"/>
      <c r="QEV136" s="8"/>
      <c r="QEW136" s="6"/>
      <c r="QEX136" s="6"/>
      <c r="QEY136" s="19"/>
      <c r="QEZ136" s="8"/>
      <c r="QFA136" s="6"/>
      <c r="QFB136" s="6"/>
      <c r="QFC136" s="19"/>
      <c r="QFD136" s="8"/>
      <c r="QFE136" s="6"/>
      <c r="QFF136" s="6"/>
      <c r="QFG136" s="19"/>
      <c r="QFH136" s="8"/>
      <c r="QFI136" s="6"/>
      <c r="QFJ136" s="6"/>
      <c r="QFK136" s="19"/>
      <c r="QFL136" s="8"/>
      <c r="QFM136" s="6"/>
      <c r="QFN136" s="6"/>
      <c r="QFO136" s="19"/>
      <c r="QFP136" s="8"/>
      <c r="QFQ136" s="6"/>
      <c r="QFR136" s="6"/>
      <c r="QFS136" s="19"/>
      <c r="QFT136" s="8"/>
      <c r="QFU136" s="6"/>
      <c r="QFV136" s="6"/>
      <c r="QFW136" s="19"/>
      <c r="QFX136" s="8"/>
      <c r="QFY136" s="6"/>
      <c r="QFZ136" s="6"/>
      <c r="QGA136" s="19"/>
      <c r="QGB136" s="8"/>
      <c r="QGC136" s="6"/>
      <c r="QGD136" s="6"/>
      <c r="QGE136" s="19"/>
      <c r="QGF136" s="8"/>
      <c r="QGG136" s="6"/>
      <c r="QGH136" s="6"/>
      <c r="QGI136" s="19"/>
      <c r="QGJ136" s="8"/>
      <c r="QGK136" s="6"/>
      <c r="QGL136" s="6"/>
      <c r="QGM136" s="19"/>
      <c r="QGN136" s="8"/>
      <c r="QGO136" s="6"/>
      <c r="QGP136" s="6"/>
      <c r="QGQ136" s="19"/>
      <c r="QGR136" s="8"/>
      <c r="QGS136" s="6"/>
      <c r="QGT136" s="6"/>
      <c r="QGU136" s="19"/>
      <c r="QGV136" s="8"/>
      <c r="QGW136" s="6"/>
      <c r="QGX136" s="6"/>
      <c r="QGY136" s="19"/>
      <c r="QGZ136" s="8"/>
      <c r="QHA136" s="6"/>
      <c r="QHB136" s="6"/>
      <c r="QHC136" s="19"/>
      <c r="QHD136" s="8"/>
      <c r="QHE136" s="6"/>
      <c r="QHF136" s="6"/>
      <c r="QHG136" s="19"/>
      <c r="QHH136" s="8"/>
      <c r="QHI136" s="6"/>
      <c r="QHJ136" s="6"/>
      <c r="QHK136" s="19"/>
      <c r="QHL136" s="8"/>
      <c r="QHM136" s="6"/>
      <c r="QHN136" s="6"/>
      <c r="QHO136" s="19"/>
      <c r="QHP136" s="8"/>
      <c r="QHQ136" s="6"/>
      <c r="QHR136" s="6"/>
      <c r="QHS136" s="19"/>
      <c r="QHT136" s="8"/>
      <c r="QHU136" s="6"/>
      <c r="QHV136" s="6"/>
      <c r="QHW136" s="19"/>
      <c r="QHX136" s="8"/>
      <c r="QHY136" s="6"/>
      <c r="QHZ136" s="6"/>
      <c r="QIA136" s="19"/>
      <c r="QIB136" s="8"/>
      <c r="QIC136" s="6"/>
      <c r="QID136" s="6"/>
      <c r="QIE136" s="19"/>
      <c r="QIF136" s="8"/>
      <c r="QIG136" s="6"/>
      <c r="QIH136" s="6"/>
      <c r="QII136" s="19"/>
      <c r="QIJ136" s="8"/>
      <c r="QIK136" s="6"/>
      <c r="QIL136" s="6"/>
      <c r="QIM136" s="19"/>
      <c r="QIN136" s="8"/>
      <c r="QIO136" s="6"/>
      <c r="QIP136" s="6"/>
      <c r="QIQ136" s="19"/>
      <c r="QIR136" s="8"/>
      <c r="QIS136" s="6"/>
      <c r="QIT136" s="6"/>
      <c r="QIU136" s="19"/>
      <c r="QIV136" s="8"/>
      <c r="QIW136" s="6"/>
      <c r="QIX136" s="6"/>
      <c r="QIY136" s="19"/>
      <c r="QIZ136" s="8"/>
      <c r="QJA136" s="6"/>
      <c r="QJB136" s="6"/>
      <c r="QJC136" s="19"/>
      <c r="QJD136" s="8"/>
      <c r="QJE136" s="6"/>
      <c r="QJF136" s="6"/>
      <c r="QJG136" s="19"/>
      <c r="QJH136" s="8"/>
      <c r="QJI136" s="6"/>
      <c r="QJJ136" s="6"/>
      <c r="QJK136" s="19"/>
      <c r="QJL136" s="8"/>
      <c r="QJM136" s="6"/>
      <c r="QJN136" s="6"/>
      <c r="QJO136" s="19"/>
      <c r="QJP136" s="8"/>
      <c r="QJQ136" s="6"/>
      <c r="QJR136" s="6"/>
      <c r="QJS136" s="19"/>
      <c r="QJT136" s="8"/>
      <c r="QJU136" s="6"/>
      <c r="QJV136" s="6"/>
      <c r="QJW136" s="19"/>
      <c r="QJX136" s="8"/>
      <c r="QJY136" s="6"/>
      <c r="QJZ136" s="6"/>
      <c r="QKA136" s="19"/>
      <c r="QKB136" s="8"/>
      <c r="QKC136" s="6"/>
      <c r="QKD136" s="6"/>
      <c r="QKE136" s="19"/>
      <c r="QKF136" s="8"/>
      <c r="QKG136" s="6"/>
      <c r="QKH136" s="6"/>
      <c r="QKI136" s="19"/>
      <c r="QKJ136" s="8"/>
      <c r="QKK136" s="6"/>
      <c r="QKL136" s="6"/>
      <c r="QKM136" s="19"/>
      <c r="QKN136" s="8"/>
      <c r="QKO136" s="6"/>
      <c r="QKP136" s="6"/>
      <c r="QKQ136" s="19"/>
      <c r="QKR136" s="8"/>
      <c r="QKS136" s="6"/>
      <c r="QKT136" s="6"/>
      <c r="QKU136" s="19"/>
      <c r="QKV136" s="8"/>
      <c r="QKW136" s="6"/>
      <c r="QKX136" s="6"/>
      <c r="QKY136" s="19"/>
      <c r="QKZ136" s="8"/>
      <c r="QLA136" s="6"/>
      <c r="QLB136" s="6"/>
      <c r="QLC136" s="19"/>
      <c r="QLD136" s="8"/>
      <c r="QLE136" s="6"/>
      <c r="QLF136" s="6"/>
      <c r="QLG136" s="19"/>
      <c r="QLH136" s="8"/>
      <c r="QLI136" s="6"/>
      <c r="QLJ136" s="6"/>
      <c r="QLK136" s="19"/>
      <c r="QLL136" s="8"/>
      <c r="QLM136" s="6"/>
      <c r="QLN136" s="6"/>
      <c r="QLO136" s="19"/>
      <c r="QLP136" s="8"/>
      <c r="QLQ136" s="6"/>
      <c r="QLR136" s="6"/>
      <c r="QLS136" s="19"/>
      <c r="QLT136" s="8"/>
      <c r="QLU136" s="6"/>
      <c r="QLV136" s="6"/>
      <c r="QLW136" s="19"/>
      <c r="QLX136" s="8"/>
      <c r="QLY136" s="6"/>
      <c r="QLZ136" s="6"/>
      <c r="QMA136" s="19"/>
      <c r="QMB136" s="8"/>
      <c r="QMC136" s="6"/>
      <c r="QMD136" s="6"/>
      <c r="QME136" s="19"/>
      <c r="QMF136" s="8"/>
      <c r="QMG136" s="6"/>
      <c r="QMH136" s="6"/>
      <c r="QMI136" s="19"/>
      <c r="QMJ136" s="8"/>
      <c r="QMK136" s="6"/>
      <c r="QML136" s="6"/>
      <c r="QMM136" s="19"/>
      <c r="QMN136" s="8"/>
      <c r="QMO136" s="6"/>
      <c r="QMP136" s="6"/>
      <c r="QMQ136" s="19"/>
      <c r="QMR136" s="8"/>
      <c r="QMS136" s="6"/>
      <c r="QMT136" s="6"/>
      <c r="QMU136" s="19"/>
      <c r="QMV136" s="8"/>
      <c r="QMW136" s="6"/>
      <c r="QMX136" s="6"/>
      <c r="QMY136" s="19"/>
      <c r="QMZ136" s="8"/>
      <c r="QNA136" s="6"/>
      <c r="QNB136" s="6"/>
      <c r="QNC136" s="19"/>
      <c r="QND136" s="8"/>
      <c r="QNE136" s="6"/>
      <c r="QNF136" s="6"/>
      <c r="QNG136" s="19"/>
      <c r="QNH136" s="8"/>
      <c r="QNI136" s="6"/>
      <c r="QNJ136" s="6"/>
      <c r="QNK136" s="19"/>
      <c r="QNL136" s="8"/>
      <c r="QNM136" s="6"/>
      <c r="QNN136" s="6"/>
      <c r="QNO136" s="19"/>
      <c r="QNP136" s="8"/>
      <c r="QNQ136" s="6"/>
      <c r="QNR136" s="6"/>
      <c r="QNS136" s="19"/>
      <c r="QNT136" s="8"/>
      <c r="QNU136" s="6"/>
      <c r="QNV136" s="6"/>
      <c r="QNW136" s="19"/>
      <c r="QNX136" s="8"/>
      <c r="QNY136" s="6"/>
      <c r="QNZ136" s="6"/>
      <c r="QOA136" s="19"/>
      <c r="QOB136" s="8"/>
      <c r="QOC136" s="6"/>
      <c r="QOD136" s="6"/>
      <c r="QOE136" s="19"/>
      <c r="QOF136" s="8"/>
      <c r="QOG136" s="6"/>
      <c r="QOH136" s="6"/>
      <c r="QOI136" s="19"/>
      <c r="QOJ136" s="8"/>
      <c r="QOK136" s="6"/>
      <c r="QOL136" s="6"/>
      <c r="QOM136" s="19"/>
      <c r="QON136" s="8"/>
      <c r="QOO136" s="6"/>
      <c r="QOP136" s="6"/>
      <c r="QOQ136" s="19"/>
      <c r="QOR136" s="8"/>
      <c r="QOS136" s="6"/>
      <c r="QOT136" s="6"/>
      <c r="QOU136" s="19"/>
      <c r="QOV136" s="8"/>
      <c r="QOW136" s="6"/>
      <c r="QOX136" s="6"/>
      <c r="QOY136" s="19"/>
      <c r="QOZ136" s="8"/>
      <c r="QPA136" s="6"/>
      <c r="QPB136" s="6"/>
      <c r="QPC136" s="19"/>
      <c r="QPD136" s="8"/>
      <c r="QPE136" s="6"/>
      <c r="QPF136" s="6"/>
      <c r="QPG136" s="19"/>
      <c r="QPH136" s="8"/>
      <c r="QPI136" s="6"/>
      <c r="QPJ136" s="6"/>
      <c r="QPK136" s="19"/>
      <c r="QPL136" s="8"/>
      <c r="QPM136" s="6"/>
      <c r="QPN136" s="6"/>
      <c r="QPO136" s="19"/>
      <c r="QPP136" s="8"/>
      <c r="QPQ136" s="6"/>
      <c r="QPR136" s="6"/>
      <c r="QPS136" s="19"/>
      <c r="QPT136" s="8"/>
      <c r="QPU136" s="6"/>
      <c r="QPV136" s="6"/>
      <c r="QPW136" s="19"/>
      <c r="QPX136" s="8"/>
      <c r="QPY136" s="6"/>
      <c r="QPZ136" s="6"/>
      <c r="QQA136" s="19"/>
      <c r="QQB136" s="8"/>
      <c r="QQC136" s="6"/>
      <c r="QQD136" s="6"/>
      <c r="QQE136" s="19"/>
      <c r="QQF136" s="8"/>
      <c r="QQG136" s="6"/>
      <c r="QQH136" s="6"/>
      <c r="QQI136" s="19"/>
      <c r="QQJ136" s="8"/>
      <c r="QQK136" s="6"/>
      <c r="QQL136" s="6"/>
      <c r="QQM136" s="19"/>
      <c r="QQN136" s="8"/>
      <c r="QQO136" s="6"/>
      <c r="QQP136" s="6"/>
      <c r="QQQ136" s="19"/>
      <c r="QQR136" s="8"/>
      <c r="QQS136" s="6"/>
      <c r="QQT136" s="6"/>
      <c r="QQU136" s="19"/>
      <c r="QQV136" s="8"/>
      <c r="QQW136" s="6"/>
      <c r="QQX136" s="6"/>
      <c r="QQY136" s="19"/>
      <c r="QQZ136" s="8"/>
      <c r="QRA136" s="6"/>
      <c r="QRB136" s="6"/>
      <c r="QRC136" s="19"/>
      <c r="QRD136" s="8"/>
      <c r="QRE136" s="6"/>
      <c r="QRF136" s="6"/>
      <c r="QRG136" s="19"/>
      <c r="QRH136" s="8"/>
      <c r="QRI136" s="6"/>
      <c r="QRJ136" s="6"/>
      <c r="QRK136" s="19"/>
      <c r="QRL136" s="8"/>
      <c r="QRM136" s="6"/>
      <c r="QRN136" s="6"/>
      <c r="QRO136" s="19"/>
      <c r="QRP136" s="8"/>
      <c r="QRQ136" s="6"/>
      <c r="QRR136" s="6"/>
      <c r="QRS136" s="19"/>
      <c r="QRT136" s="8"/>
      <c r="QRU136" s="6"/>
      <c r="QRV136" s="6"/>
      <c r="QRW136" s="19"/>
      <c r="QRX136" s="8"/>
      <c r="QRY136" s="6"/>
      <c r="QRZ136" s="6"/>
      <c r="QSA136" s="19"/>
      <c r="QSB136" s="8"/>
      <c r="QSC136" s="6"/>
      <c r="QSD136" s="6"/>
      <c r="QSE136" s="19"/>
      <c r="QSF136" s="8"/>
      <c r="QSG136" s="6"/>
      <c r="QSH136" s="6"/>
      <c r="QSI136" s="19"/>
      <c r="QSJ136" s="8"/>
      <c r="QSK136" s="6"/>
      <c r="QSL136" s="6"/>
      <c r="QSM136" s="19"/>
      <c r="QSN136" s="8"/>
      <c r="QSO136" s="6"/>
      <c r="QSP136" s="6"/>
      <c r="QSQ136" s="19"/>
      <c r="QSR136" s="8"/>
      <c r="QSS136" s="6"/>
      <c r="QST136" s="6"/>
      <c r="QSU136" s="19"/>
      <c r="QSV136" s="8"/>
      <c r="QSW136" s="6"/>
      <c r="QSX136" s="6"/>
      <c r="QSY136" s="19"/>
      <c r="QSZ136" s="8"/>
      <c r="QTA136" s="6"/>
      <c r="QTB136" s="6"/>
      <c r="QTC136" s="19"/>
      <c r="QTD136" s="8"/>
      <c r="QTE136" s="6"/>
      <c r="QTF136" s="6"/>
      <c r="QTG136" s="19"/>
      <c r="QTH136" s="8"/>
      <c r="QTI136" s="6"/>
      <c r="QTJ136" s="6"/>
      <c r="QTK136" s="19"/>
      <c r="QTL136" s="8"/>
      <c r="QTM136" s="6"/>
      <c r="QTN136" s="6"/>
      <c r="QTO136" s="19"/>
      <c r="QTP136" s="8"/>
      <c r="QTQ136" s="6"/>
      <c r="QTR136" s="6"/>
      <c r="QTS136" s="19"/>
      <c r="QTT136" s="8"/>
      <c r="QTU136" s="6"/>
      <c r="QTV136" s="6"/>
      <c r="QTW136" s="19"/>
      <c r="QTX136" s="8"/>
      <c r="QTY136" s="6"/>
      <c r="QTZ136" s="6"/>
      <c r="QUA136" s="19"/>
      <c r="QUB136" s="8"/>
      <c r="QUC136" s="6"/>
      <c r="QUD136" s="6"/>
      <c r="QUE136" s="19"/>
      <c r="QUF136" s="8"/>
      <c r="QUG136" s="6"/>
      <c r="QUH136" s="6"/>
      <c r="QUI136" s="19"/>
      <c r="QUJ136" s="8"/>
      <c r="QUK136" s="6"/>
      <c r="QUL136" s="6"/>
      <c r="QUM136" s="19"/>
      <c r="QUN136" s="8"/>
      <c r="QUO136" s="6"/>
      <c r="QUP136" s="6"/>
      <c r="QUQ136" s="19"/>
      <c r="QUR136" s="8"/>
      <c r="QUS136" s="6"/>
      <c r="QUT136" s="6"/>
      <c r="QUU136" s="19"/>
      <c r="QUV136" s="8"/>
      <c r="QUW136" s="6"/>
      <c r="QUX136" s="6"/>
      <c r="QUY136" s="19"/>
      <c r="QUZ136" s="8"/>
      <c r="QVA136" s="6"/>
      <c r="QVB136" s="6"/>
      <c r="QVC136" s="19"/>
      <c r="QVD136" s="8"/>
      <c r="QVE136" s="6"/>
      <c r="QVF136" s="6"/>
      <c r="QVG136" s="19"/>
      <c r="QVH136" s="8"/>
      <c r="QVI136" s="6"/>
      <c r="QVJ136" s="6"/>
      <c r="QVK136" s="19"/>
      <c r="QVL136" s="8"/>
      <c r="QVM136" s="6"/>
      <c r="QVN136" s="6"/>
      <c r="QVO136" s="19"/>
      <c r="QVP136" s="8"/>
      <c r="QVQ136" s="6"/>
      <c r="QVR136" s="6"/>
      <c r="QVS136" s="19"/>
      <c r="QVT136" s="8"/>
      <c r="QVU136" s="6"/>
      <c r="QVV136" s="6"/>
      <c r="QVW136" s="19"/>
      <c r="QVX136" s="8"/>
      <c r="QVY136" s="6"/>
      <c r="QVZ136" s="6"/>
      <c r="QWA136" s="19"/>
      <c r="QWB136" s="8"/>
      <c r="QWC136" s="6"/>
      <c r="QWD136" s="6"/>
      <c r="QWE136" s="19"/>
      <c r="QWF136" s="8"/>
      <c r="QWG136" s="6"/>
      <c r="QWH136" s="6"/>
      <c r="QWI136" s="19"/>
      <c r="QWJ136" s="8"/>
      <c r="QWK136" s="6"/>
      <c r="QWL136" s="6"/>
      <c r="QWM136" s="19"/>
      <c r="QWN136" s="8"/>
      <c r="QWO136" s="6"/>
      <c r="QWP136" s="6"/>
      <c r="QWQ136" s="19"/>
      <c r="QWR136" s="8"/>
      <c r="QWS136" s="6"/>
      <c r="QWT136" s="6"/>
      <c r="QWU136" s="19"/>
      <c r="QWV136" s="8"/>
      <c r="QWW136" s="6"/>
      <c r="QWX136" s="6"/>
      <c r="QWY136" s="19"/>
      <c r="QWZ136" s="8"/>
      <c r="QXA136" s="6"/>
      <c r="QXB136" s="6"/>
      <c r="QXC136" s="19"/>
      <c r="QXD136" s="8"/>
      <c r="QXE136" s="6"/>
      <c r="QXF136" s="6"/>
      <c r="QXG136" s="19"/>
      <c r="QXH136" s="8"/>
      <c r="QXI136" s="6"/>
      <c r="QXJ136" s="6"/>
      <c r="QXK136" s="19"/>
      <c r="QXL136" s="8"/>
      <c r="QXM136" s="6"/>
      <c r="QXN136" s="6"/>
      <c r="QXO136" s="19"/>
      <c r="QXP136" s="8"/>
      <c r="QXQ136" s="6"/>
      <c r="QXR136" s="6"/>
      <c r="QXS136" s="19"/>
      <c r="QXT136" s="8"/>
      <c r="QXU136" s="6"/>
      <c r="QXV136" s="6"/>
      <c r="QXW136" s="19"/>
      <c r="QXX136" s="8"/>
      <c r="QXY136" s="6"/>
      <c r="QXZ136" s="6"/>
      <c r="QYA136" s="19"/>
      <c r="QYB136" s="8"/>
      <c r="QYC136" s="6"/>
      <c r="QYD136" s="6"/>
      <c r="QYE136" s="19"/>
      <c r="QYF136" s="8"/>
      <c r="QYG136" s="6"/>
      <c r="QYH136" s="6"/>
      <c r="QYI136" s="19"/>
      <c r="QYJ136" s="8"/>
      <c r="QYK136" s="6"/>
      <c r="QYL136" s="6"/>
      <c r="QYM136" s="19"/>
      <c r="QYN136" s="8"/>
      <c r="QYO136" s="6"/>
      <c r="QYP136" s="6"/>
      <c r="QYQ136" s="19"/>
      <c r="QYR136" s="8"/>
      <c r="QYS136" s="6"/>
      <c r="QYT136" s="6"/>
      <c r="QYU136" s="19"/>
      <c r="QYV136" s="8"/>
      <c r="QYW136" s="6"/>
      <c r="QYX136" s="6"/>
      <c r="QYY136" s="19"/>
      <c r="QYZ136" s="8"/>
      <c r="QZA136" s="6"/>
      <c r="QZB136" s="6"/>
      <c r="QZC136" s="19"/>
      <c r="QZD136" s="8"/>
      <c r="QZE136" s="6"/>
      <c r="QZF136" s="6"/>
      <c r="QZG136" s="19"/>
      <c r="QZH136" s="8"/>
      <c r="QZI136" s="6"/>
      <c r="QZJ136" s="6"/>
      <c r="QZK136" s="19"/>
      <c r="QZL136" s="8"/>
      <c r="QZM136" s="6"/>
      <c r="QZN136" s="6"/>
      <c r="QZO136" s="19"/>
      <c r="QZP136" s="8"/>
      <c r="QZQ136" s="6"/>
      <c r="QZR136" s="6"/>
      <c r="QZS136" s="19"/>
      <c r="QZT136" s="8"/>
      <c r="QZU136" s="6"/>
      <c r="QZV136" s="6"/>
      <c r="QZW136" s="19"/>
      <c r="QZX136" s="8"/>
      <c r="QZY136" s="6"/>
      <c r="QZZ136" s="6"/>
      <c r="RAA136" s="19"/>
      <c r="RAB136" s="8"/>
      <c r="RAC136" s="6"/>
      <c r="RAD136" s="6"/>
      <c r="RAE136" s="19"/>
      <c r="RAF136" s="8"/>
      <c r="RAG136" s="6"/>
      <c r="RAH136" s="6"/>
      <c r="RAI136" s="19"/>
      <c r="RAJ136" s="8"/>
      <c r="RAK136" s="6"/>
      <c r="RAL136" s="6"/>
      <c r="RAM136" s="19"/>
      <c r="RAN136" s="8"/>
      <c r="RAO136" s="6"/>
      <c r="RAP136" s="6"/>
      <c r="RAQ136" s="19"/>
      <c r="RAR136" s="8"/>
      <c r="RAS136" s="6"/>
      <c r="RAT136" s="6"/>
      <c r="RAU136" s="19"/>
      <c r="RAV136" s="8"/>
      <c r="RAW136" s="6"/>
      <c r="RAX136" s="6"/>
      <c r="RAY136" s="19"/>
      <c r="RAZ136" s="8"/>
      <c r="RBA136" s="6"/>
      <c r="RBB136" s="6"/>
      <c r="RBC136" s="19"/>
      <c r="RBD136" s="8"/>
      <c r="RBE136" s="6"/>
      <c r="RBF136" s="6"/>
      <c r="RBG136" s="19"/>
      <c r="RBH136" s="8"/>
      <c r="RBI136" s="6"/>
      <c r="RBJ136" s="6"/>
      <c r="RBK136" s="19"/>
      <c r="RBL136" s="8"/>
      <c r="RBM136" s="6"/>
      <c r="RBN136" s="6"/>
      <c r="RBO136" s="19"/>
      <c r="RBP136" s="8"/>
      <c r="RBQ136" s="6"/>
      <c r="RBR136" s="6"/>
      <c r="RBS136" s="19"/>
      <c r="RBT136" s="8"/>
      <c r="RBU136" s="6"/>
      <c r="RBV136" s="6"/>
      <c r="RBW136" s="19"/>
      <c r="RBX136" s="8"/>
      <c r="RBY136" s="6"/>
      <c r="RBZ136" s="6"/>
      <c r="RCA136" s="19"/>
      <c r="RCB136" s="8"/>
      <c r="RCC136" s="6"/>
      <c r="RCD136" s="6"/>
      <c r="RCE136" s="19"/>
      <c r="RCF136" s="8"/>
      <c r="RCG136" s="6"/>
      <c r="RCH136" s="6"/>
      <c r="RCI136" s="19"/>
      <c r="RCJ136" s="8"/>
      <c r="RCK136" s="6"/>
      <c r="RCL136" s="6"/>
      <c r="RCM136" s="19"/>
      <c r="RCN136" s="8"/>
      <c r="RCO136" s="6"/>
      <c r="RCP136" s="6"/>
      <c r="RCQ136" s="19"/>
      <c r="RCR136" s="8"/>
      <c r="RCS136" s="6"/>
      <c r="RCT136" s="6"/>
      <c r="RCU136" s="19"/>
      <c r="RCV136" s="8"/>
      <c r="RCW136" s="6"/>
      <c r="RCX136" s="6"/>
      <c r="RCY136" s="19"/>
      <c r="RCZ136" s="8"/>
      <c r="RDA136" s="6"/>
      <c r="RDB136" s="6"/>
      <c r="RDC136" s="19"/>
      <c r="RDD136" s="8"/>
      <c r="RDE136" s="6"/>
      <c r="RDF136" s="6"/>
      <c r="RDG136" s="19"/>
      <c r="RDH136" s="8"/>
      <c r="RDI136" s="6"/>
      <c r="RDJ136" s="6"/>
      <c r="RDK136" s="19"/>
      <c r="RDL136" s="8"/>
      <c r="RDM136" s="6"/>
      <c r="RDN136" s="6"/>
      <c r="RDO136" s="19"/>
      <c r="RDP136" s="8"/>
      <c r="RDQ136" s="6"/>
      <c r="RDR136" s="6"/>
      <c r="RDS136" s="19"/>
      <c r="RDT136" s="8"/>
      <c r="RDU136" s="6"/>
      <c r="RDV136" s="6"/>
      <c r="RDW136" s="19"/>
      <c r="RDX136" s="8"/>
      <c r="RDY136" s="6"/>
      <c r="RDZ136" s="6"/>
      <c r="REA136" s="19"/>
      <c r="REB136" s="8"/>
      <c r="REC136" s="6"/>
      <c r="RED136" s="6"/>
      <c r="REE136" s="19"/>
      <c r="REF136" s="8"/>
      <c r="REG136" s="6"/>
      <c r="REH136" s="6"/>
      <c r="REI136" s="19"/>
      <c r="REJ136" s="8"/>
      <c r="REK136" s="6"/>
      <c r="REL136" s="6"/>
      <c r="REM136" s="19"/>
      <c r="REN136" s="8"/>
      <c r="REO136" s="6"/>
      <c r="REP136" s="6"/>
      <c r="REQ136" s="19"/>
      <c r="RER136" s="8"/>
      <c r="RES136" s="6"/>
      <c r="RET136" s="6"/>
      <c r="REU136" s="19"/>
      <c r="REV136" s="8"/>
      <c r="REW136" s="6"/>
      <c r="REX136" s="6"/>
      <c r="REY136" s="19"/>
      <c r="REZ136" s="8"/>
      <c r="RFA136" s="6"/>
      <c r="RFB136" s="6"/>
      <c r="RFC136" s="19"/>
      <c r="RFD136" s="8"/>
      <c r="RFE136" s="6"/>
      <c r="RFF136" s="6"/>
      <c r="RFG136" s="19"/>
      <c r="RFH136" s="8"/>
      <c r="RFI136" s="6"/>
      <c r="RFJ136" s="6"/>
      <c r="RFK136" s="19"/>
      <c r="RFL136" s="8"/>
      <c r="RFM136" s="6"/>
      <c r="RFN136" s="6"/>
      <c r="RFO136" s="19"/>
      <c r="RFP136" s="8"/>
      <c r="RFQ136" s="6"/>
      <c r="RFR136" s="6"/>
      <c r="RFS136" s="19"/>
      <c r="RFT136" s="8"/>
      <c r="RFU136" s="6"/>
      <c r="RFV136" s="6"/>
      <c r="RFW136" s="19"/>
      <c r="RFX136" s="8"/>
      <c r="RFY136" s="6"/>
      <c r="RFZ136" s="6"/>
      <c r="RGA136" s="19"/>
      <c r="RGB136" s="8"/>
      <c r="RGC136" s="6"/>
      <c r="RGD136" s="6"/>
      <c r="RGE136" s="19"/>
      <c r="RGF136" s="8"/>
      <c r="RGG136" s="6"/>
      <c r="RGH136" s="6"/>
      <c r="RGI136" s="19"/>
      <c r="RGJ136" s="8"/>
      <c r="RGK136" s="6"/>
      <c r="RGL136" s="6"/>
      <c r="RGM136" s="19"/>
      <c r="RGN136" s="8"/>
      <c r="RGO136" s="6"/>
      <c r="RGP136" s="6"/>
      <c r="RGQ136" s="19"/>
      <c r="RGR136" s="8"/>
      <c r="RGS136" s="6"/>
      <c r="RGT136" s="6"/>
      <c r="RGU136" s="19"/>
      <c r="RGV136" s="8"/>
      <c r="RGW136" s="6"/>
      <c r="RGX136" s="6"/>
      <c r="RGY136" s="19"/>
      <c r="RGZ136" s="8"/>
      <c r="RHA136" s="6"/>
      <c r="RHB136" s="6"/>
      <c r="RHC136" s="19"/>
      <c r="RHD136" s="8"/>
      <c r="RHE136" s="6"/>
      <c r="RHF136" s="6"/>
      <c r="RHG136" s="19"/>
      <c r="RHH136" s="8"/>
      <c r="RHI136" s="6"/>
      <c r="RHJ136" s="6"/>
      <c r="RHK136" s="19"/>
      <c r="RHL136" s="8"/>
      <c r="RHM136" s="6"/>
      <c r="RHN136" s="6"/>
      <c r="RHO136" s="19"/>
      <c r="RHP136" s="8"/>
      <c r="RHQ136" s="6"/>
      <c r="RHR136" s="6"/>
      <c r="RHS136" s="19"/>
      <c r="RHT136" s="8"/>
      <c r="RHU136" s="6"/>
      <c r="RHV136" s="6"/>
      <c r="RHW136" s="19"/>
      <c r="RHX136" s="8"/>
      <c r="RHY136" s="6"/>
      <c r="RHZ136" s="6"/>
      <c r="RIA136" s="19"/>
      <c r="RIB136" s="8"/>
      <c r="RIC136" s="6"/>
      <c r="RID136" s="6"/>
      <c r="RIE136" s="19"/>
      <c r="RIF136" s="8"/>
      <c r="RIG136" s="6"/>
      <c r="RIH136" s="6"/>
      <c r="RII136" s="19"/>
      <c r="RIJ136" s="8"/>
      <c r="RIK136" s="6"/>
      <c r="RIL136" s="6"/>
      <c r="RIM136" s="19"/>
      <c r="RIN136" s="8"/>
      <c r="RIO136" s="6"/>
      <c r="RIP136" s="6"/>
      <c r="RIQ136" s="19"/>
      <c r="RIR136" s="8"/>
      <c r="RIS136" s="6"/>
      <c r="RIT136" s="6"/>
      <c r="RIU136" s="19"/>
      <c r="RIV136" s="8"/>
      <c r="RIW136" s="6"/>
      <c r="RIX136" s="6"/>
      <c r="RIY136" s="19"/>
      <c r="RIZ136" s="8"/>
      <c r="RJA136" s="6"/>
      <c r="RJB136" s="6"/>
      <c r="RJC136" s="19"/>
      <c r="RJD136" s="8"/>
      <c r="RJE136" s="6"/>
      <c r="RJF136" s="6"/>
      <c r="RJG136" s="19"/>
      <c r="RJH136" s="8"/>
      <c r="RJI136" s="6"/>
      <c r="RJJ136" s="6"/>
      <c r="RJK136" s="19"/>
      <c r="RJL136" s="8"/>
      <c r="RJM136" s="6"/>
      <c r="RJN136" s="6"/>
      <c r="RJO136" s="19"/>
      <c r="RJP136" s="8"/>
      <c r="RJQ136" s="6"/>
      <c r="RJR136" s="6"/>
      <c r="RJS136" s="19"/>
      <c r="RJT136" s="8"/>
      <c r="RJU136" s="6"/>
      <c r="RJV136" s="6"/>
      <c r="RJW136" s="19"/>
      <c r="RJX136" s="8"/>
      <c r="RJY136" s="6"/>
      <c r="RJZ136" s="6"/>
      <c r="RKA136" s="19"/>
      <c r="RKB136" s="8"/>
      <c r="RKC136" s="6"/>
      <c r="RKD136" s="6"/>
      <c r="RKE136" s="19"/>
      <c r="RKF136" s="8"/>
      <c r="RKG136" s="6"/>
      <c r="RKH136" s="6"/>
      <c r="RKI136" s="19"/>
      <c r="RKJ136" s="8"/>
      <c r="RKK136" s="6"/>
      <c r="RKL136" s="6"/>
      <c r="RKM136" s="19"/>
      <c r="RKN136" s="8"/>
      <c r="RKO136" s="6"/>
      <c r="RKP136" s="6"/>
      <c r="RKQ136" s="19"/>
      <c r="RKR136" s="8"/>
      <c r="RKS136" s="6"/>
      <c r="RKT136" s="6"/>
      <c r="RKU136" s="19"/>
      <c r="RKV136" s="8"/>
      <c r="RKW136" s="6"/>
      <c r="RKX136" s="6"/>
      <c r="RKY136" s="19"/>
      <c r="RKZ136" s="8"/>
      <c r="RLA136" s="6"/>
      <c r="RLB136" s="6"/>
      <c r="RLC136" s="19"/>
      <c r="RLD136" s="8"/>
      <c r="RLE136" s="6"/>
      <c r="RLF136" s="6"/>
      <c r="RLG136" s="19"/>
      <c r="RLH136" s="8"/>
      <c r="RLI136" s="6"/>
      <c r="RLJ136" s="6"/>
      <c r="RLK136" s="19"/>
      <c r="RLL136" s="8"/>
      <c r="RLM136" s="6"/>
      <c r="RLN136" s="6"/>
      <c r="RLO136" s="19"/>
      <c r="RLP136" s="8"/>
      <c r="RLQ136" s="6"/>
      <c r="RLR136" s="6"/>
      <c r="RLS136" s="19"/>
      <c r="RLT136" s="8"/>
      <c r="RLU136" s="6"/>
      <c r="RLV136" s="6"/>
      <c r="RLW136" s="19"/>
      <c r="RLX136" s="8"/>
      <c r="RLY136" s="6"/>
      <c r="RLZ136" s="6"/>
      <c r="RMA136" s="19"/>
      <c r="RMB136" s="8"/>
      <c r="RMC136" s="6"/>
      <c r="RMD136" s="6"/>
      <c r="RME136" s="19"/>
      <c r="RMF136" s="8"/>
      <c r="RMG136" s="6"/>
      <c r="RMH136" s="6"/>
      <c r="RMI136" s="19"/>
      <c r="RMJ136" s="8"/>
      <c r="RMK136" s="6"/>
      <c r="RML136" s="6"/>
      <c r="RMM136" s="19"/>
      <c r="RMN136" s="8"/>
      <c r="RMO136" s="6"/>
      <c r="RMP136" s="6"/>
      <c r="RMQ136" s="19"/>
      <c r="RMR136" s="8"/>
      <c r="RMS136" s="6"/>
      <c r="RMT136" s="6"/>
      <c r="RMU136" s="19"/>
      <c r="RMV136" s="8"/>
      <c r="RMW136" s="6"/>
      <c r="RMX136" s="6"/>
      <c r="RMY136" s="19"/>
      <c r="RMZ136" s="8"/>
      <c r="RNA136" s="6"/>
      <c r="RNB136" s="6"/>
      <c r="RNC136" s="19"/>
      <c r="RND136" s="8"/>
      <c r="RNE136" s="6"/>
      <c r="RNF136" s="6"/>
      <c r="RNG136" s="19"/>
      <c r="RNH136" s="8"/>
      <c r="RNI136" s="6"/>
      <c r="RNJ136" s="6"/>
      <c r="RNK136" s="19"/>
      <c r="RNL136" s="8"/>
      <c r="RNM136" s="6"/>
      <c r="RNN136" s="6"/>
      <c r="RNO136" s="19"/>
      <c r="RNP136" s="8"/>
      <c r="RNQ136" s="6"/>
      <c r="RNR136" s="6"/>
      <c r="RNS136" s="19"/>
      <c r="RNT136" s="8"/>
      <c r="RNU136" s="6"/>
      <c r="RNV136" s="6"/>
      <c r="RNW136" s="19"/>
      <c r="RNX136" s="8"/>
      <c r="RNY136" s="6"/>
      <c r="RNZ136" s="6"/>
      <c r="ROA136" s="19"/>
      <c r="ROB136" s="8"/>
      <c r="ROC136" s="6"/>
      <c r="ROD136" s="6"/>
      <c r="ROE136" s="19"/>
      <c r="ROF136" s="8"/>
      <c r="ROG136" s="6"/>
      <c r="ROH136" s="6"/>
      <c r="ROI136" s="19"/>
      <c r="ROJ136" s="8"/>
      <c r="ROK136" s="6"/>
      <c r="ROL136" s="6"/>
      <c r="ROM136" s="19"/>
      <c r="RON136" s="8"/>
      <c r="ROO136" s="6"/>
      <c r="ROP136" s="6"/>
      <c r="ROQ136" s="19"/>
      <c r="ROR136" s="8"/>
      <c r="ROS136" s="6"/>
      <c r="ROT136" s="6"/>
      <c r="ROU136" s="19"/>
      <c r="ROV136" s="8"/>
      <c r="ROW136" s="6"/>
      <c r="ROX136" s="6"/>
      <c r="ROY136" s="19"/>
      <c r="ROZ136" s="8"/>
      <c r="RPA136" s="6"/>
      <c r="RPB136" s="6"/>
      <c r="RPC136" s="19"/>
      <c r="RPD136" s="8"/>
      <c r="RPE136" s="6"/>
      <c r="RPF136" s="6"/>
      <c r="RPG136" s="19"/>
      <c r="RPH136" s="8"/>
      <c r="RPI136" s="6"/>
      <c r="RPJ136" s="6"/>
      <c r="RPK136" s="19"/>
      <c r="RPL136" s="8"/>
      <c r="RPM136" s="6"/>
      <c r="RPN136" s="6"/>
      <c r="RPO136" s="19"/>
      <c r="RPP136" s="8"/>
      <c r="RPQ136" s="6"/>
      <c r="RPR136" s="6"/>
      <c r="RPS136" s="19"/>
      <c r="RPT136" s="8"/>
      <c r="RPU136" s="6"/>
      <c r="RPV136" s="6"/>
      <c r="RPW136" s="19"/>
      <c r="RPX136" s="8"/>
      <c r="RPY136" s="6"/>
      <c r="RPZ136" s="6"/>
      <c r="RQA136" s="19"/>
      <c r="RQB136" s="8"/>
      <c r="RQC136" s="6"/>
      <c r="RQD136" s="6"/>
      <c r="RQE136" s="19"/>
      <c r="RQF136" s="8"/>
      <c r="RQG136" s="6"/>
      <c r="RQH136" s="6"/>
      <c r="RQI136" s="19"/>
      <c r="RQJ136" s="8"/>
      <c r="RQK136" s="6"/>
      <c r="RQL136" s="6"/>
      <c r="RQM136" s="19"/>
      <c r="RQN136" s="8"/>
      <c r="RQO136" s="6"/>
      <c r="RQP136" s="6"/>
      <c r="RQQ136" s="19"/>
      <c r="RQR136" s="8"/>
      <c r="RQS136" s="6"/>
      <c r="RQT136" s="6"/>
      <c r="RQU136" s="19"/>
      <c r="RQV136" s="8"/>
      <c r="RQW136" s="6"/>
      <c r="RQX136" s="6"/>
      <c r="RQY136" s="19"/>
      <c r="RQZ136" s="8"/>
      <c r="RRA136" s="6"/>
      <c r="RRB136" s="6"/>
      <c r="RRC136" s="19"/>
      <c r="RRD136" s="8"/>
      <c r="RRE136" s="6"/>
      <c r="RRF136" s="6"/>
      <c r="RRG136" s="19"/>
      <c r="RRH136" s="8"/>
      <c r="RRI136" s="6"/>
      <c r="RRJ136" s="6"/>
      <c r="RRK136" s="19"/>
      <c r="RRL136" s="8"/>
      <c r="RRM136" s="6"/>
      <c r="RRN136" s="6"/>
      <c r="RRO136" s="19"/>
      <c r="RRP136" s="8"/>
      <c r="RRQ136" s="6"/>
      <c r="RRR136" s="6"/>
      <c r="RRS136" s="19"/>
      <c r="RRT136" s="8"/>
      <c r="RRU136" s="6"/>
      <c r="RRV136" s="6"/>
      <c r="RRW136" s="19"/>
      <c r="RRX136" s="8"/>
      <c r="RRY136" s="6"/>
      <c r="RRZ136" s="6"/>
      <c r="RSA136" s="19"/>
      <c r="RSB136" s="8"/>
      <c r="RSC136" s="6"/>
      <c r="RSD136" s="6"/>
      <c r="RSE136" s="19"/>
      <c r="RSF136" s="8"/>
      <c r="RSG136" s="6"/>
      <c r="RSH136" s="6"/>
      <c r="RSI136" s="19"/>
      <c r="RSJ136" s="8"/>
      <c r="RSK136" s="6"/>
      <c r="RSL136" s="6"/>
      <c r="RSM136" s="19"/>
      <c r="RSN136" s="8"/>
      <c r="RSO136" s="6"/>
      <c r="RSP136" s="6"/>
      <c r="RSQ136" s="19"/>
      <c r="RSR136" s="8"/>
      <c r="RSS136" s="6"/>
      <c r="RST136" s="6"/>
      <c r="RSU136" s="19"/>
      <c r="RSV136" s="8"/>
      <c r="RSW136" s="6"/>
      <c r="RSX136" s="6"/>
      <c r="RSY136" s="19"/>
      <c r="RSZ136" s="8"/>
      <c r="RTA136" s="6"/>
      <c r="RTB136" s="6"/>
      <c r="RTC136" s="19"/>
      <c r="RTD136" s="8"/>
      <c r="RTE136" s="6"/>
      <c r="RTF136" s="6"/>
      <c r="RTG136" s="19"/>
      <c r="RTH136" s="8"/>
      <c r="RTI136" s="6"/>
      <c r="RTJ136" s="6"/>
      <c r="RTK136" s="19"/>
      <c r="RTL136" s="8"/>
      <c r="RTM136" s="6"/>
      <c r="RTN136" s="6"/>
      <c r="RTO136" s="19"/>
      <c r="RTP136" s="8"/>
      <c r="RTQ136" s="6"/>
      <c r="RTR136" s="6"/>
      <c r="RTS136" s="19"/>
      <c r="RTT136" s="8"/>
      <c r="RTU136" s="6"/>
      <c r="RTV136" s="6"/>
      <c r="RTW136" s="19"/>
      <c r="RTX136" s="8"/>
      <c r="RTY136" s="6"/>
      <c r="RTZ136" s="6"/>
      <c r="RUA136" s="19"/>
      <c r="RUB136" s="8"/>
      <c r="RUC136" s="6"/>
      <c r="RUD136" s="6"/>
      <c r="RUE136" s="19"/>
      <c r="RUF136" s="8"/>
      <c r="RUG136" s="6"/>
      <c r="RUH136" s="6"/>
      <c r="RUI136" s="19"/>
      <c r="RUJ136" s="8"/>
      <c r="RUK136" s="6"/>
      <c r="RUL136" s="6"/>
      <c r="RUM136" s="19"/>
      <c r="RUN136" s="8"/>
      <c r="RUO136" s="6"/>
      <c r="RUP136" s="6"/>
      <c r="RUQ136" s="19"/>
      <c r="RUR136" s="8"/>
      <c r="RUS136" s="6"/>
      <c r="RUT136" s="6"/>
      <c r="RUU136" s="19"/>
      <c r="RUV136" s="8"/>
      <c r="RUW136" s="6"/>
      <c r="RUX136" s="6"/>
      <c r="RUY136" s="19"/>
      <c r="RUZ136" s="8"/>
      <c r="RVA136" s="6"/>
      <c r="RVB136" s="6"/>
      <c r="RVC136" s="19"/>
      <c r="RVD136" s="8"/>
      <c r="RVE136" s="6"/>
      <c r="RVF136" s="6"/>
      <c r="RVG136" s="19"/>
      <c r="RVH136" s="8"/>
      <c r="RVI136" s="6"/>
      <c r="RVJ136" s="6"/>
      <c r="RVK136" s="19"/>
      <c r="RVL136" s="8"/>
      <c r="RVM136" s="6"/>
      <c r="RVN136" s="6"/>
      <c r="RVO136" s="19"/>
      <c r="RVP136" s="8"/>
      <c r="RVQ136" s="6"/>
      <c r="RVR136" s="6"/>
      <c r="RVS136" s="19"/>
      <c r="RVT136" s="8"/>
      <c r="RVU136" s="6"/>
      <c r="RVV136" s="6"/>
      <c r="RVW136" s="19"/>
      <c r="RVX136" s="8"/>
      <c r="RVY136" s="6"/>
      <c r="RVZ136" s="6"/>
      <c r="RWA136" s="19"/>
      <c r="RWB136" s="8"/>
      <c r="RWC136" s="6"/>
      <c r="RWD136" s="6"/>
      <c r="RWE136" s="19"/>
      <c r="RWF136" s="8"/>
      <c r="RWG136" s="6"/>
      <c r="RWH136" s="6"/>
      <c r="RWI136" s="19"/>
      <c r="RWJ136" s="8"/>
      <c r="RWK136" s="6"/>
      <c r="RWL136" s="6"/>
      <c r="RWM136" s="19"/>
      <c r="RWN136" s="8"/>
      <c r="RWO136" s="6"/>
      <c r="RWP136" s="6"/>
      <c r="RWQ136" s="19"/>
      <c r="RWR136" s="8"/>
      <c r="RWS136" s="6"/>
      <c r="RWT136" s="6"/>
      <c r="RWU136" s="19"/>
      <c r="RWV136" s="8"/>
      <c r="RWW136" s="6"/>
      <c r="RWX136" s="6"/>
      <c r="RWY136" s="19"/>
      <c r="RWZ136" s="8"/>
      <c r="RXA136" s="6"/>
      <c r="RXB136" s="6"/>
      <c r="RXC136" s="19"/>
      <c r="RXD136" s="8"/>
      <c r="RXE136" s="6"/>
      <c r="RXF136" s="6"/>
      <c r="RXG136" s="19"/>
      <c r="RXH136" s="8"/>
      <c r="RXI136" s="6"/>
      <c r="RXJ136" s="6"/>
      <c r="RXK136" s="19"/>
      <c r="RXL136" s="8"/>
      <c r="RXM136" s="6"/>
      <c r="RXN136" s="6"/>
      <c r="RXO136" s="19"/>
      <c r="RXP136" s="8"/>
      <c r="RXQ136" s="6"/>
      <c r="RXR136" s="6"/>
      <c r="RXS136" s="19"/>
      <c r="RXT136" s="8"/>
      <c r="RXU136" s="6"/>
      <c r="RXV136" s="6"/>
      <c r="RXW136" s="19"/>
      <c r="RXX136" s="8"/>
      <c r="RXY136" s="6"/>
      <c r="RXZ136" s="6"/>
      <c r="RYA136" s="19"/>
      <c r="RYB136" s="8"/>
      <c r="RYC136" s="6"/>
      <c r="RYD136" s="6"/>
      <c r="RYE136" s="19"/>
      <c r="RYF136" s="8"/>
      <c r="RYG136" s="6"/>
      <c r="RYH136" s="6"/>
      <c r="RYI136" s="19"/>
      <c r="RYJ136" s="8"/>
      <c r="RYK136" s="6"/>
      <c r="RYL136" s="6"/>
      <c r="RYM136" s="19"/>
      <c r="RYN136" s="8"/>
      <c r="RYO136" s="6"/>
      <c r="RYP136" s="6"/>
      <c r="RYQ136" s="19"/>
      <c r="RYR136" s="8"/>
      <c r="RYS136" s="6"/>
      <c r="RYT136" s="6"/>
      <c r="RYU136" s="19"/>
      <c r="RYV136" s="8"/>
      <c r="RYW136" s="6"/>
      <c r="RYX136" s="6"/>
      <c r="RYY136" s="19"/>
      <c r="RYZ136" s="8"/>
      <c r="RZA136" s="6"/>
      <c r="RZB136" s="6"/>
      <c r="RZC136" s="19"/>
      <c r="RZD136" s="8"/>
      <c r="RZE136" s="6"/>
      <c r="RZF136" s="6"/>
      <c r="RZG136" s="19"/>
      <c r="RZH136" s="8"/>
      <c r="RZI136" s="6"/>
      <c r="RZJ136" s="6"/>
      <c r="RZK136" s="19"/>
      <c r="RZL136" s="8"/>
      <c r="RZM136" s="6"/>
      <c r="RZN136" s="6"/>
      <c r="RZO136" s="19"/>
      <c r="RZP136" s="8"/>
      <c r="RZQ136" s="6"/>
      <c r="RZR136" s="6"/>
      <c r="RZS136" s="19"/>
      <c r="RZT136" s="8"/>
      <c r="RZU136" s="6"/>
      <c r="RZV136" s="6"/>
      <c r="RZW136" s="19"/>
      <c r="RZX136" s="8"/>
      <c r="RZY136" s="6"/>
      <c r="RZZ136" s="6"/>
      <c r="SAA136" s="19"/>
      <c r="SAB136" s="8"/>
      <c r="SAC136" s="6"/>
      <c r="SAD136" s="6"/>
      <c r="SAE136" s="19"/>
      <c r="SAF136" s="8"/>
      <c r="SAG136" s="6"/>
      <c r="SAH136" s="6"/>
      <c r="SAI136" s="19"/>
      <c r="SAJ136" s="8"/>
      <c r="SAK136" s="6"/>
      <c r="SAL136" s="6"/>
      <c r="SAM136" s="19"/>
      <c r="SAN136" s="8"/>
      <c r="SAO136" s="6"/>
      <c r="SAP136" s="6"/>
      <c r="SAQ136" s="19"/>
      <c r="SAR136" s="8"/>
      <c r="SAS136" s="6"/>
      <c r="SAT136" s="6"/>
      <c r="SAU136" s="19"/>
      <c r="SAV136" s="8"/>
      <c r="SAW136" s="6"/>
      <c r="SAX136" s="6"/>
      <c r="SAY136" s="19"/>
      <c r="SAZ136" s="8"/>
      <c r="SBA136" s="6"/>
      <c r="SBB136" s="6"/>
      <c r="SBC136" s="19"/>
      <c r="SBD136" s="8"/>
      <c r="SBE136" s="6"/>
      <c r="SBF136" s="6"/>
      <c r="SBG136" s="19"/>
      <c r="SBH136" s="8"/>
      <c r="SBI136" s="6"/>
      <c r="SBJ136" s="6"/>
      <c r="SBK136" s="19"/>
      <c r="SBL136" s="8"/>
      <c r="SBM136" s="6"/>
      <c r="SBN136" s="6"/>
      <c r="SBO136" s="19"/>
      <c r="SBP136" s="8"/>
      <c r="SBQ136" s="6"/>
      <c r="SBR136" s="6"/>
      <c r="SBS136" s="19"/>
      <c r="SBT136" s="8"/>
      <c r="SBU136" s="6"/>
      <c r="SBV136" s="6"/>
      <c r="SBW136" s="19"/>
      <c r="SBX136" s="8"/>
      <c r="SBY136" s="6"/>
      <c r="SBZ136" s="6"/>
      <c r="SCA136" s="19"/>
      <c r="SCB136" s="8"/>
      <c r="SCC136" s="6"/>
      <c r="SCD136" s="6"/>
      <c r="SCE136" s="19"/>
      <c r="SCF136" s="8"/>
      <c r="SCG136" s="6"/>
      <c r="SCH136" s="6"/>
      <c r="SCI136" s="19"/>
      <c r="SCJ136" s="8"/>
      <c r="SCK136" s="6"/>
      <c r="SCL136" s="6"/>
      <c r="SCM136" s="19"/>
      <c r="SCN136" s="8"/>
      <c r="SCO136" s="6"/>
      <c r="SCP136" s="6"/>
      <c r="SCQ136" s="19"/>
      <c r="SCR136" s="8"/>
      <c r="SCS136" s="6"/>
      <c r="SCT136" s="6"/>
      <c r="SCU136" s="19"/>
      <c r="SCV136" s="8"/>
      <c r="SCW136" s="6"/>
      <c r="SCX136" s="6"/>
      <c r="SCY136" s="19"/>
      <c r="SCZ136" s="8"/>
      <c r="SDA136" s="6"/>
      <c r="SDB136" s="6"/>
      <c r="SDC136" s="19"/>
      <c r="SDD136" s="8"/>
      <c r="SDE136" s="6"/>
      <c r="SDF136" s="6"/>
      <c r="SDG136" s="19"/>
      <c r="SDH136" s="8"/>
      <c r="SDI136" s="6"/>
      <c r="SDJ136" s="6"/>
      <c r="SDK136" s="19"/>
      <c r="SDL136" s="8"/>
      <c r="SDM136" s="6"/>
      <c r="SDN136" s="6"/>
      <c r="SDO136" s="19"/>
      <c r="SDP136" s="8"/>
      <c r="SDQ136" s="6"/>
      <c r="SDR136" s="6"/>
      <c r="SDS136" s="19"/>
      <c r="SDT136" s="8"/>
      <c r="SDU136" s="6"/>
      <c r="SDV136" s="6"/>
      <c r="SDW136" s="19"/>
      <c r="SDX136" s="8"/>
      <c r="SDY136" s="6"/>
      <c r="SDZ136" s="6"/>
      <c r="SEA136" s="19"/>
      <c r="SEB136" s="8"/>
      <c r="SEC136" s="6"/>
      <c r="SED136" s="6"/>
      <c r="SEE136" s="19"/>
      <c r="SEF136" s="8"/>
      <c r="SEG136" s="6"/>
      <c r="SEH136" s="6"/>
      <c r="SEI136" s="19"/>
      <c r="SEJ136" s="8"/>
      <c r="SEK136" s="6"/>
      <c r="SEL136" s="6"/>
      <c r="SEM136" s="19"/>
      <c r="SEN136" s="8"/>
      <c r="SEO136" s="6"/>
      <c r="SEP136" s="6"/>
      <c r="SEQ136" s="19"/>
      <c r="SER136" s="8"/>
      <c r="SES136" s="6"/>
      <c r="SET136" s="6"/>
      <c r="SEU136" s="19"/>
      <c r="SEV136" s="8"/>
      <c r="SEW136" s="6"/>
      <c r="SEX136" s="6"/>
      <c r="SEY136" s="19"/>
      <c r="SEZ136" s="8"/>
      <c r="SFA136" s="6"/>
      <c r="SFB136" s="6"/>
      <c r="SFC136" s="19"/>
      <c r="SFD136" s="8"/>
      <c r="SFE136" s="6"/>
      <c r="SFF136" s="6"/>
      <c r="SFG136" s="19"/>
      <c r="SFH136" s="8"/>
      <c r="SFI136" s="6"/>
      <c r="SFJ136" s="6"/>
      <c r="SFK136" s="19"/>
      <c r="SFL136" s="8"/>
      <c r="SFM136" s="6"/>
      <c r="SFN136" s="6"/>
      <c r="SFO136" s="19"/>
      <c r="SFP136" s="8"/>
      <c r="SFQ136" s="6"/>
      <c r="SFR136" s="6"/>
      <c r="SFS136" s="19"/>
      <c r="SFT136" s="8"/>
      <c r="SFU136" s="6"/>
      <c r="SFV136" s="6"/>
      <c r="SFW136" s="19"/>
      <c r="SFX136" s="8"/>
      <c r="SFY136" s="6"/>
      <c r="SFZ136" s="6"/>
      <c r="SGA136" s="19"/>
      <c r="SGB136" s="8"/>
      <c r="SGC136" s="6"/>
      <c r="SGD136" s="6"/>
      <c r="SGE136" s="19"/>
      <c r="SGF136" s="8"/>
      <c r="SGG136" s="6"/>
      <c r="SGH136" s="6"/>
      <c r="SGI136" s="19"/>
      <c r="SGJ136" s="8"/>
      <c r="SGK136" s="6"/>
      <c r="SGL136" s="6"/>
      <c r="SGM136" s="19"/>
      <c r="SGN136" s="8"/>
      <c r="SGO136" s="6"/>
      <c r="SGP136" s="6"/>
      <c r="SGQ136" s="19"/>
      <c r="SGR136" s="8"/>
      <c r="SGS136" s="6"/>
      <c r="SGT136" s="6"/>
      <c r="SGU136" s="19"/>
      <c r="SGV136" s="8"/>
      <c r="SGW136" s="6"/>
      <c r="SGX136" s="6"/>
      <c r="SGY136" s="19"/>
      <c r="SGZ136" s="8"/>
      <c r="SHA136" s="6"/>
      <c r="SHB136" s="6"/>
      <c r="SHC136" s="19"/>
      <c r="SHD136" s="8"/>
      <c r="SHE136" s="6"/>
      <c r="SHF136" s="6"/>
      <c r="SHG136" s="19"/>
      <c r="SHH136" s="8"/>
      <c r="SHI136" s="6"/>
      <c r="SHJ136" s="6"/>
      <c r="SHK136" s="19"/>
      <c r="SHL136" s="8"/>
      <c r="SHM136" s="6"/>
      <c r="SHN136" s="6"/>
      <c r="SHO136" s="19"/>
      <c r="SHP136" s="8"/>
      <c r="SHQ136" s="6"/>
      <c r="SHR136" s="6"/>
      <c r="SHS136" s="19"/>
      <c r="SHT136" s="8"/>
      <c r="SHU136" s="6"/>
      <c r="SHV136" s="6"/>
      <c r="SHW136" s="19"/>
      <c r="SHX136" s="8"/>
      <c r="SHY136" s="6"/>
      <c r="SHZ136" s="6"/>
      <c r="SIA136" s="19"/>
      <c r="SIB136" s="8"/>
      <c r="SIC136" s="6"/>
      <c r="SID136" s="6"/>
      <c r="SIE136" s="19"/>
      <c r="SIF136" s="8"/>
      <c r="SIG136" s="6"/>
      <c r="SIH136" s="6"/>
      <c r="SII136" s="19"/>
      <c r="SIJ136" s="8"/>
      <c r="SIK136" s="6"/>
      <c r="SIL136" s="6"/>
      <c r="SIM136" s="19"/>
      <c r="SIN136" s="8"/>
      <c r="SIO136" s="6"/>
      <c r="SIP136" s="6"/>
      <c r="SIQ136" s="19"/>
      <c r="SIR136" s="8"/>
      <c r="SIS136" s="6"/>
      <c r="SIT136" s="6"/>
      <c r="SIU136" s="19"/>
      <c r="SIV136" s="8"/>
      <c r="SIW136" s="6"/>
      <c r="SIX136" s="6"/>
      <c r="SIY136" s="19"/>
      <c r="SIZ136" s="8"/>
      <c r="SJA136" s="6"/>
      <c r="SJB136" s="6"/>
      <c r="SJC136" s="19"/>
      <c r="SJD136" s="8"/>
      <c r="SJE136" s="6"/>
      <c r="SJF136" s="6"/>
      <c r="SJG136" s="19"/>
      <c r="SJH136" s="8"/>
      <c r="SJI136" s="6"/>
      <c r="SJJ136" s="6"/>
      <c r="SJK136" s="19"/>
      <c r="SJL136" s="8"/>
      <c r="SJM136" s="6"/>
      <c r="SJN136" s="6"/>
      <c r="SJO136" s="19"/>
      <c r="SJP136" s="8"/>
      <c r="SJQ136" s="6"/>
      <c r="SJR136" s="6"/>
      <c r="SJS136" s="19"/>
      <c r="SJT136" s="8"/>
      <c r="SJU136" s="6"/>
      <c r="SJV136" s="6"/>
      <c r="SJW136" s="19"/>
      <c r="SJX136" s="8"/>
      <c r="SJY136" s="6"/>
      <c r="SJZ136" s="6"/>
      <c r="SKA136" s="19"/>
      <c r="SKB136" s="8"/>
      <c r="SKC136" s="6"/>
      <c r="SKD136" s="6"/>
      <c r="SKE136" s="19"/>
      <c r="SKF136" s="8"/>
      <c r="SKG136" s="6"/>
      <c r="SKH136" s="6"/>
      <c r="SKI136" s="19"/>
      <c r="SKJ136" s="8"/>
      <c r="SKK136" s="6"/>
      <c r="SKL136" s="6"/>
      <c r="SKM136" s="19"/>
      <c r="SKN136" s="8"/>
      <c r="SKO136" s="6"/>
      <c r="SKP136" s="6"/>
      <c r="SKQ136" s="19"/>
      <c r="SKR136" s="8"/>
      <c r="SKS136" s="6"/>
      <c r="SKT136" s="6"/>
      <c r="SKU136" s="19"/>
      <c r="SKV136" s="8"/>
      <c r="SKW136" s="6"/>
      <c r="SKX136" s="6"/>
      <c r="SKY136" s="19"/>
      <c r="SKZ136" s="8"/>
      <c r="SLA136" s="6"/>
      <c r="SLB136" s="6"/>
      <c r="SLC136" s="19"/>
      <c r="SLD136" s="8"/>
      <c r="SLE136" s="6"/>
      <c r="SLF136" s="6"/>
      <c r="SLG136" s="19"/>
      <c r="SLH136" s="8"/>
      <c r="SLI136" s="6"/>
      <c r="SLJ136" s="6"/>
      <c r="SLK136" s="19"/>
      <c r="SLL136" s="8"/>
      <c r="SLM136" s="6"/>
      <c r="SLN136" s="6"/>
      <c r="SLO136" s="19"/>
      <c r="SLP136" s="8"/>
      <c r="SLQ136" s="6"/>
      <c r="SLR136" s="6"/>
      <c r="SLS136" s="19"/>
      <c r="SLT136" s="8"/>
      <c r="SLU136" s="6"/>
      <c r="SLV136" s="6"/>
      <c r="SLW136" s="19"/>
      <c r="SLX136" s="8"/>
      <c r="SLY136" s="6"/>
      <c r="SLZ136" s="6"/>
      <c r="SMA136" s="19"/>
      <c r="SMB136" s="8"/>
      <c r="SMC136" s="6"/>
      <c r="SMD136" s="6"/>
      <c r="SME136" s="19"/>
      <c r="SMF136" s="8"/>
      <c r="SMG136" s="6"/>
      <c r="SMH136" s="6"/>
      <c r="SMI136" s="19"/>
      <c r="SMJ136" s="8"/>
      <c r="SMK136" s="6"/>
      <c r="SML136" s="6"/>
      <c r="SMM136" s="19"/>
      <c r="SMN136" s="8"/>
      <c r="SMO136" s="6"/>
      <c r="SMP136" s="6"/>
      <c r="SMQ136" s="19"/>
      <c r="SMR136" s="8"/>
      <c r="SMS136" s="6"/>
      <c r="SMT136" s="6"/>
      <c r="SMU136" s="19"/>
      <c r="SMV136" s="8"/>
      <c r="SMW136" s="6"/>
      <c r="SMX136" s="6"/>
      <c r="SMY136" s="19"/>
      <c r="SMZ136" s="8"/>
      <c r="SNA136" s="6"/>
      <c r="SNB136" s="6"/>
      <c r="SNC136" s="19"/>
      <c r="SND136" s="8"/>
      <c r="SNE136" s="6"/>
      <c r="SNF136" s="6"/>
      <c r="SNG136" s="19"/>
      <c r="SNH136" s="8"/>
      <c r="SNI136" s="6"/>
      <c r="SNJ136" s="6"/>
      <c r="SNK136" s="19"/>
      <c r="SNL136" s="8"/>
      <c r="SNM136" s="6"/>
      <c r="SNN136" s="6"/>
      <c r="SNO136" s="19"/>
      <c r="SNP136" s="8"/>
      <c r="SNQ136" s="6"/>
      <c r="SNR136" s="6"/>
      <c r="SNS136" s="19"/>
      <c r="SNT136" s="8"/>
      <c r="SNU136" s="6"/>
      <c r="SNV136" s="6"/>
      <c r="SNW136" s="19"/>
      <c r="SNX136" s="8"/>
      <c r="SNY136" s="6"/>
      <c r="SNZ136" s="6"/>
      <c r="SOA136" s="19"/>
      <c r="SOB136" s="8"/>
      <c r="SOC136" s="6"/>
      <c r="SOD136" s="6"/>
      <c r="SOE136" s="19"/>
      <c r="SOF136" s="8"/>
      <c r="SOG136" s="6"/>
      <c r="SOH136" s="6"/>
      <c r="SOI136" s="19"/>
      <c r="SOJ136" s="8"/>
      <c r="SOK136" s="6"/>
      <c r="SOL136" s="6"/>
      <c r="SOM136" s="19"/>
      <c r="SON136" s="8"/>
      <c r="SOO136" s="6"/>
      <c r="SOP136" s="6"/>
      <c r="SOQ136" s="19"/>
      <c r="SOR136" s="8"/>
      <c r="SOS136" s="6"/>
      <c r="SOT136" s="6"/>
      <c r="SOU136" s="19"/>
      <c r="SOV136" s="8"/>
      <c r="SOW136" s="6"/>
      <c r="SOX136" s="6"/>
      <c r="SOY136" s="19"/>
      <c r="SOZ136" s="8"/>
      <c r="SPA136" s="6"/>
      <c r="SPB136" s="6"/>
      <c r="SPC136" s="19"/>
      <c r="SPD136" s="8"/>
      <c r="SPE136" s="6"/>
      <c r="SPF136" s="6"/>
      <c r="SPG136" s="19"/>
      <c r="SPH136" s="8"/>
      <c r="SPI136" s="6"/>
      <c r="SPJ136" s="6"/>
      <c r="SPK136" s="19"/>
      <c r="SPL136" s="8"/>
      <c r="SPM136" s="6"/>
      <c r="SPN136" s="6"/>
      <c r="SPO136" s="19"/>
      <c r="SPP136" s="8"/>
      <c r="SPQ136" s="6"/>
      <c r="SPR136" s="6"/>
      <c r="SPS136" s="19"/>
      <c r="SPT136" s="8"/>
      <c r="SPU136" s="6"/>
      <c r="SPV136" s="6"/>
      <c r="SPW136" s="19"/>
      <c r="SPX136" s="8"/>
      <c r="SPY136" s="6"/>
      <c r="SPZ136" s="6"/>
      <c r="SQA136" s="19"/>
      <c r="SQB136" s="8"/>
      <c r="SQC136" s="6"/>
      <c r="SQD136" s="6"/>
      <c r="SQE136" s="19"/>
      <c r="SQF136" s="8"/>
      <c r="SQG136" s="6"/>
      <c r="SQH136" s="6"/>
      <c r="SQI136" s="19"/>
      <c r="SQJ136" s="8"/>
      <c r="SQK136" s="6"/>
      <c r="SQL136" s="6"/>
      <c r="SQM136" s="19"/>
      <c r="SQN136" s="8"/>
      <c r="SQO136" s="6"/>
      <c r="SQP136" s="6"/>
      <c r="SQQ136" s="19"/>
      <c r="SQR136" s="8"/>
      <c r="SQS136" s="6"/>
      <c r="SQT136" s="6"/>
      <c r="SQU136" s="19"/>
      <c r="SQV136" s="8"/>
      <c r="SQW136" s="6"/>
      <c r="SQX136" s="6"/>
      <c r="SQY136" s="19"/>
      <c r="SQZ136" s="8"/>
      <c r="SRA136" s="6"/>
      <c r="SRB136" s="6"/>
      <c r="SRC136" s="19"/>
      <c r="SRD136" s="8"/>
      <c r="SRE136" s="6"/>
      <c r="SRF136" s="6"/>
      <c r="SRG136" s="19"/>
      <c r="SRH136" s="8"/>
      <c r="SRI136" s="6"/>
      <c r="SRJ136" s="6"/>
      <c r="SRK136" s="19"/>
      <c r="SRL136" s="8"/>
      <c r="SRM136" s="6"/>
      <c r="SRN136" s="6"/>
      <c r="SRO136" s="19"/>
      <c r="SRP136" s="8"/>
      <c r="SRQ136" s="6"/>
      <c r="SRR136" s="6"/>
      <c r="SRS136" s="19"/>
      <c r="SRT136" s="8"/>
      <c r="SRU136" s="6"/>
      <c r="SRV136" s="6"/>
      <c r="SRW136" s="19"/>
      <c r="SRX136" s="8"/>
      <c r="SRY136" s="6"/>
      <c r="SRZ136" s="6"/>
      <c r="SSA136" s="19"/>
      <c r="SSB136" s="8"/>
      <c r="SSC136" s="6"/>
      <c r="SSD136" s="6"/>
      <c r="SSE136" s="19"/>
      <c r="SSF136" s="8"/>
      <c r="SSG136" s="6"/>
      <c r="SSH136" s="6"/>
      <c r="SSI136" s="19"/>
      <c r="SSJ136" s="8"/>
      <c r="SSK136" s="6"/>
      <c r="SSL136" s="6"/>
      <c r="SSM136" s="19"/>
      <c r="SSN136" s="8"/>
      <c r="SSO136" s="6"/>
      <c r="SSP136" s="6"/>
      <c r="SSQ136" s="19"/>
      <c r="SSR136" s="8"/>
      <c r="SSS136" s="6"/>
      <c r="SST136" s="6"/>
      <c r="SSU136" s="19"/>
      <c r="SSV136" s="8"/>
      <c r="SSW136" s="6"/>
      <c r="SSX136" s="6"/>
      <c r="SSY136" s="19"/>
      <c r="SSZ136" s="8"/>
      <c r="STA136" s="6"/>
      <c r="STB136" s="6"/>
      <c r="STC136" s="19"/>
      <c r="STD136" s="8"/>
      <c r="STE136" s="6"/>
      <c r="STF136" s="6"/>
      <c r="STG136" s="19"/>
      <c r="STH136" s="8"/>
      <c r="STI136" s="6"/>
      <c r="STJ136" s="6"/>
      <c r="STK136" s="19"/>
      <c r="STL136" s="8"/>
      <c r="STM136" s="6"/>
      <c r="STN136" s="6"/>
      <c r="STO136" s="19"/>
      <c r="STP136" s="8"/>
      <c r="STQ136" s="6"/>
      <c r="STR136" s="6"/>
      <c r="STS136" s="19"/>
      <c r="STT136" s="8"/>
      <c r="STU136" s="6"/>
      <c r="STV136" s="6"/>
      <c r="STW136" s="19"/>
      <c r="STX136" s="8"/>
      <c r="STY136" s="6"/>
      <c r="STZ136" s="6"/>
      <c r="SUA136" s="19"/>
      <c r="SUB136" s="8"/>
      <c r="SUC136" s="6"/>
      <c r="SUD136" s="6"/>
      <c r="SUE136" s="19"/>
      <c r="SUF136" s="8"/>
      <c r="SUG136" s="6"/>
      <c r="SUH136" s="6"/>
      <c r="SUI136" s="19"/>
      <c r="SUJ136" s="8"/>
      <c r="SUK136" s="6"/>
      <c r="SUL136" s="6"/>
      <c r="SUM136" s="19"/>
      <c r="SUN136" s="8"/>
      <c r="SUO136" s="6"/>
      <c r="SUP136" s="6"/>
      <c r="SUQ136" s="19"/>
      <c r="SUR136" s="8"/>
      <c r="SUS136" s="6"/>
      <c r="SUT136" s="6"/>
      <c r="SUU136" s="19"/>
      <c r="SUV136" s="8"/>
      <c r="SUW136" s="6"/>
      <c r="SUX136" s="6"/>
      <c r="SUY136" s="19"/>
      <c r="SUZ136" s="8"/>
      <c r="SVA136" s="6"/>
      <c r="SVB136" s="6"/>
      <c r="SVC136" s="19"/>
      <c r="SVD136" s="8"/>
      <c r="SVE136" s="6"/>
      <c r="SVF136" s="6"/>
      <c r="SVG136" s="19"/>
      <c r="SVH136" s="8"/>
      <c r="SVI136" s="6"/>
      <c r="SVJ136" s="6"/>
      <c r="SVK136" s="19"/>
      <c r="SVL136" s="8"/>
      <c r="SVM136" s="6"/>
      <c r="SVN136" s="6"/>
      <c r="SVO136" s="19"/>
      <c r="SVP136" s="8"/>
      <c r="SVQ136" s="6"/>
      <c r="SVR136" s="6"/>
      <c r="SVS136" s="19"/>
      <c r="SVT136" s="8"/>
      <c r="SVU136" s="6"/>
      <c r="SVV136" s="6"/>
      <c r="SVW136" s="19"/>
      <c r="SVX136" s="8"/>
      <c r="SVY136" s="6"/>
      <c r="SVZ136" s="6"/>
      <c r="SWA136" s="19"/>
      <c r="SWB136" s="8"/>
      <c r="SWC136" s="6"/>
      <c r="SWD136" s="6"/>
      <c r="SWE136" s="19"/>
      <c r="SWF136" s="8"/>
      <c r="SWG136" s="6"/>
      <c r="SWH136" s="6"/>
      <c r="SWI136" s="19"/>
      <c r="SWJ136" s="8"/>
      <c r="SWK136" s="6"/>
      <c r="SWL136" s="6"/>
      <c r="SWM136" s="19"/>
      <c r="SWN136" s="8"/>
      <c r="SWO136" s="6"/>
      <c r="SWP136" s="6"/>
      <c r="SWQ136" s="19"/>
      <c r="SWR136" s="8"/>
      <c r="SWS136" s="6"/>
      <c r="SWT136" s="6"/>
      <c r="SWU136" s="19"/>
      <c r="SWV136" s="8"/>
      <c r="SWW136" s="6"/>
      <c r="SWX136" s="6"/>
      <c r="SWY136" s="19"/>
      <c r="SWZ136" s="8"/>
      <c r="SXA136" s="6"/>
      <c r="SXB136" s="6"/>
      <c r="SXC136" s="19"/>
      <c r="SXD136" s="8"/>
      <c r="SXE136" s="6"/>
      <c r="SXF136" s="6"/>
      <c r="SXG136" s="19"/>
      <c r="SXH136" s="8"/>
      <c r="SXI136" s="6"/>
      <c r="SXJ136" s="6"/>
      <c r="SXK136" s="19"/>
      <c r="SXL136" s="8"/>
      <c r="SXM136" s="6"/>
      <c r="SXN136" s="6"/>
      <c r="SXO136" s="19"/>
      <c r="SXP136" s="8"/>
      <c r="SXQ136" s="6"/>
      <c r="SXR136" s="6"/>
      <c r="SXS136" s="19"/>
      <c r="SXT136" s="8"/>
      <c r="SXU136" s="6"/>
      <c r="SXV136" s="6"/>
      <c r="SXW136" s="19"/>
      <c r="SXX136" s="8"/>
      <c r="SXY136" s="6"/>
      <c r="SXZ136" s="6"/>
      <c r="SYA136" s="19"/>
      <c r="SYB136" s="8"/>
      <c r="SYC136" s="6"/>
      <c r="SYD136" s="6"/>
      <c r="SYE136" s="19"/>
      <c r="SYF136" s="8"/>
      <c r="SYG136" s="6"/>
      <c r="SYH136" s="6"/>
      <c r="SYI136" s="19"/>
      <c r="SYJ136" s="8"/>
      <c r="SYK136" s="6"/>
      <c r="SYL136" s="6"/>
      <c r="SYM136" s="19"/>
      <c r="SYN136" s="8"/>
      <c r="SYO136" s="6"/>
      <c r="SYP136" s="6"/>
      <c r="SYQ136" s="19"/>
      <c r="SYR136" s="8"/>
      <c r="SYS136" s="6"/>
      <c r="SYT136" s="6"/>
      <c r="SYU136" s="19"/>
      <c r="SYV136" s="8"/>
      <c r="SYW136" s="6"/>
      <c r="SYX136" s="6"/>
      <c r="SYY136" s="19"/>
      <c r="SYZ136" s="8"/>
      <c r="SZA136" s="6"/>
      <c r="SZB136" s="6"/>
      <c r="SZC136" s="19"/>
      <c r="SZD136" s="8"/>
      <c r="SZE136" s="6"/>
      <c r="SZF136" s="6"/>
      <c r="SZG136" s="19"/>
      <c r="SZH136" s="8"/>
      <c r="SZI136" s="6"/>
      <c r="SZJ136" s="6"/>
      <c r="SZK136" s="19"/>
      <c r="SZL136" s="8"/>
      <c r="SZM136" s="6"/>
      <c r="SZN136" s="6"/>
      <c r="SZO136" s="19"/>
      <c r="SZP136" s="8"/>
      <c r="SZQ136" s="6"/>
      <c r="SZR136" s="6"/>
      <c r="SZS136" s="19"/>
      <c r="SZT136" s="8"/>
      <c r="SZU136" s="6"/>
      <c r="SZV136" s="6"/>
      <c r="SZW136" s="19"/>
      <c r="SZX136" s="8"/>
      <c r="SZY136" s="6"/>
      <c r="SZZ136" s="6"/>
      <c r="TAA136" s="19"/>
      <c r="TAB136" s="8"/>
      <c r="TAC136" s="6"/>
      <c r="TAD136" s="6"/>
      <c r="TAE136" s="19"/>
      <c r="TAF136" s="8"/>
      <c r="TAG136" s="6"/>
      <c r="TAH136" s="6"/>
      <c r="TAI136" s="19"/>
      <c r="TAJ136" s="8"/>
      <c r="TAK136" s="6"/>
      <c r="TAL136" s="6"/>
      <c r="TAM136" s="19"/>
      <c r="TAN136" s="8"/>
      <c r="TAO136" s="6"/>
      <c r="TAP136" s="6"/>
      <c r="TAQ136" s="19"/>
      <c r="TAR136" s="8"/>
      <c r="TAS136" s="6"/>
      <c r="TAT136" s="6"/>
      <c r="TAU136" s="19"/>
      <c r="TAV136" s="8"/>
      <c r="TAW136" s="6"/>
      <c r="TAX136" s="6"/>
      <c r="TAY136" s="19"/>
      <c r="TAZ136" s="8"/>
      <c r="TBA136" s="6"/>
      <c r="TBB136" s="6"/>
      <c r="TBC136" s="19"/>
      <c r="TBD136" s="8"/>
      <c r="TBE136" s="6"/>
      <c r="TBF136" s="6"/>
      <c r="TBG136" s="19"/>
      <c r="TBH136" s="8"/>
      <c r="TBI136" s="6"/>
      <c r="TBJ136" s="6"/>
      <c r="TBK136" s="19"/>
      <c r="TBL136" s="8"/>
      <c r="TBM136" s="6"/>
      <c r="TBN136" s="6"/>
      <c r="TBO136" s="19"/>
      <c r="TBP136" s="8"/>
      <c r="TBQ136" s="6"/>
      <c r="TBR136" s="6"/>
      <c r="TBS136" s="19"/>
      <c r="TBT136" s="8"/>
      <c r="TBU136" s="6"/>
      <c r="TBV136" s="6"/>
      <c r="TBW136" s="19"/>
      <c r="TBX136" s="8"/>
      <c r="TBY136" s="6"/>
      <c r="TBZ136" s="6"/>
      <c r="TCA136" s="19"/>
      <c r="TCB136" s="8"/>
      <c r="TCC136" s="6"/>
      <c r="TCD136" s="6"/>
      <c r="TCE136" s="19"/>
      <c r="TCF136" s="8"/>
      <c r="TCG136" s="6"/>
      <c r="TCH136" s="6"/>
      <c r="TCI136" s="19"/>
      <c r="TCJ136" s="8"/>
      <c r="TCK136" s="6"/>
      <c r="TCL136" s="6"/>
      <c r="TCM136" s="19"/>
      <c r="TCN136" s="8"/>
      <c r="TCO136" s="6"/>
      <c r="TCP136" s="6"/>
      <c r="TCQ136" s="19"/>
      <c r="TCR136" s="8"/>
      <c r="TCS136" s="6"/>
      <c r="TCT136" s="6"/>
      <c r="TCU136" s="19"/>
      <c r="TCV136" s="8"/>
      <c r="TCW136" s="6"/>
      <c r="TCX136" s="6"/>
      <c r="TCY136" s="19"/>
      <c r="TCZ136" s="8"/>
      <c r="TDA136" s="6"/>
      <c r="TDB136" s="6"/>
      <c r="TDC136" s="19"/>
      <c r="TDD136" s="8"/>
      <c r="TDE136" s="6"/>
      <c r="TDF136" s="6"/>
      <c r="TDG136" s="19"/>
      <c r="TDH136" s="8"/>
      <c r="TDI136" s="6"/>
      <c r="TDJ136" s="6"/>
      <c r="TDK136" s="19"/>
      <c r="TDL136" s="8"/>
      <c r="TDM136" s="6"/>
      <c r="TDN136" s="6"/>
      <c r="TDO136" s="19"/>
      <c r="TDP136" s="8"/>
      <c r="TDQ136" s="6"/>
      <c r="TDR136" s="6"/>
      <c r="TDS136" s="19"/>
      <c r="TDT136" s="8"/>
      <c r="TDU136" s="6"/>
      <c r="TDV136" s="6"/>
      <c r="TDW136" s="19"/>
      <c r="TDX136" s="8"/>
      <c r="TDY136" s="6"/>
      <c r="TDZ136" s="6"/>
      <c r="TEA136" s="19"/>
      <c r="TEB136" s="8"/>
      <c r="TEC136" s="6"/>
      <c r="TED136" s="6"/>
      <c r="TEE136" s="19"/>
      <c r="TEF136" s="8"/>
      <c r="TEG136" s="6"/>
      <c r="TEH136" s="6"/>
      <c r="TEI136" s="19"/>
      <c r="TEJ136" s="8"/>
      <c r="TEK136" s="6"/>
      <c r="TEL136" s="6"/>
      <c r="TEM136" s="19"/>
      <c r="TEN136" s="8"/>
      <c r="TEO136" s="6"/>
      <c r="TEP136" s="6"/>
      <c r="TEQ136" s="19"/>
      <c r="TER136" s="8"/>
      <c r="TES136" s="6"/>
      <c r="TET136" s="6"/>
      <c r="TEU136" s="19"/>
      <c r="TEV136" s="8"/>
      <c r="TEW136" s="6"/>
      <c r="TEX136" s="6"/>
      <c r="TEY136" s="19"/>
      <c r="TEZ136" s="8"/>
      <c r="TFA136" s="6"/>
      <c r="TFB136" s="6"/>
      <c r="TFC136" s="19"/>
      <c r="TFD136" s="8"/>
      <c r="TFE136" s="6"/>
      <c r="TFF136" s="6"/>
      <c r="TFG136" s="19"/>
      <c r="TFH136" s="8"/>
      <c r="TFI136" s="6"/>
      <c r="TFJ136" s="6"/>
      <c r="TFK136" s="19"/>
      <c r="TFL136" s="8"/>
      <c r="TFM136" s="6"/>
      <c r="TFN136" s="6"/>
      <c r="TFO136" s="19"/>
      <c r="TFP136" s="8"/>
      <c r="TFQ136" s="6"/>
      <c r="TFR136" s="6"/>
      <c r="TFS136" s="19"/>
      <c r="TFT136" s="8"/>
      <c r="TFU136" s="6"/>
      <c r="TFV136" s="6"/>
      <c r="TFW136" s="19"/>
      <c r="TFX136" s="8"/>
      <c r="TFY136" s="6"/>
      <c r="TFZ136" s="6"/>
      <c r="TGA136" s="19"/>
      <c r="TGB136" s="8"/>
      <c r="TGC136" s="6"/>
      <c r="TGD136" s="6"/>
      <c r="TGE136" s="19"/>
      <c r="TGF136" s="8"/>
      <c r="TGG136" s="6"/>
      <c r="TGH136" s="6"/>
      <c r="TGI136" s="19"/>
      <c r="TGJ136" s="8"/>
      <c r="TGK136" s="6"/>
      <c r="TGL136" s="6"/>
      <c r="TGM136" s="19"/>
      <c r="TGN136" s="8"/>
      <c r="TGO136" s="6"/>
      <c r="TGP136" s="6"/>
      <c r="TGQ136" s="19"/>
      <c r="TGR136" s="8"/>
      <c r="TGS136" s="6"/>
      <c r="TGT136" s="6"/>
      <c r="TGU136" s="19"/>
      <c r="TGV136" s="8"/>
      <c r="TGW136" s="6"/>
      <c r="TGX136" s="6"/>
      <c r="TGY136" s="19"/>
      <c r="TGZ136" s="8"/>
      <c r="THA136" s="6"/>
      <c r="THB136" s="6"/>
      <c r="THC136" s="19"/>
      <c r="THD136" s="8"/>
      <c r="THE136" s="6"/>
      <c r="THF136" s="6"/>
      <c r="THG136" s="19"/>
      <c r="THH136" s="8"/>
      <c r="THI136" s="6"/>
      <c r="THJ136" s="6"/>
      <c r="THK136" s="19"/>
      <c r="THL136" s="8"/>
      <c r="THM136" s="6"/>
      <c r="THN136" s="6"/>
      <c r="THO136" s="19"/>
      <c r="THP136" s="8"/>
      <c r="THQ136" s="6"/>
      <c r="THR136" s="6"/>
      <c r="THS136" s="19"/>
      <c r="THT136" s="8"/>
      <c r="THU136" s="6"/>
      <c r="THV136" s="6"/>
      <c r="THW136" s="19"/>
      <c r="THX136" s="8"/>
      <c r="THY136" s="6"/>
      <c r="THZ136" s="6"/>
      <c r="TIA136" s="19"/>
      <c r="TIB136" s="8"/>
      <c r="TIC136" s="6"/>
      <c r="TID136" s="6"/>
      <c r="TIE136" s="19"/>
      <c r="TIF136" s="8"/>
      <c r="TIG136" s="6"/>
      <c r="TIH136" s="6"/>
      <c r="TII136" s="19"/>
      <c r="TIJ136" s="8"/>
      <c r="TIK136" s="6"/>
      <c r="TIL136" s="6"/>
      <c r="TIM136" s="19"/>
      <c r="TIN136" s="8"/>
      <c r="TIO136" s="6"/>
      <c r="TIP136" s="6"/>
      <c r="TIQ136" s="19"/>
      <c r="TIR136" s="8"/>
      <c r="TIS136" s="6"/>
      <c r="TIT136" s="6"/>
      <c r="TIU136" s="19"/>
      <c r="TIV136" s="8"/>
      <c r="TIW136" s="6"/>
      <c r="TIX136" s="6"/>
      <c r="TIY136" s="19"/>
      <c r="TIZ136" s="8"/>
      <c r="TJA136" s="6"/>
      <c r="TJB136" s="6"/>
      <c r="TJC136" s="19"/>
      <c r="TJD136" s="8"/>
      <c r="TJE136" s="6"/>
      <c r="TJF136" s="6"/>
      <c r="TJG136" s="19"/>
      <c r="TJH136" s="8"/>
      <c r="TJI136" s="6"/>
      <c r="TJJ136" s="6"/>
      <c r="TJK136" s="19"/>
      <c r="TJL136" s="8"/>
      <c r="TJM136" s="6"/>
      <c r="TJN136" s="6"/>
      <c r="TJO136" s="19"/>
      <c r="TJP136" s="8"/>
      <c r="TJQ136" s="6"/>
      <c r="TJR136" s="6"/>
      <c r="TJS136" s="19"/>
      <c r="TJT136" s="8"/>
      <c r="TJU136" s="6"/>
      <c r="TJV136" s="6"/>
      <c r="TJW136" s="19"/>
      <c r="TJX136" s="8"/>
      <c r="TJY136" s="6"/>
      <c r="TJZ136" s="6"/>
      <c r="TKA136" s="19"/>
      <c r="TKB136" s="8"/>
      <c r="TKC136" s="6"/>
      <c r="TKD136" s="6"/>
      <c r="TKE136" s="19"/>
      <c r="TKF136" s="8"/>
      <c r="TKG136" s="6"/>
      <c r="TKH136" s="6"/>
      <c r="TKI136" s="19"/>
      <c r="TKJ136" s="8"/>
      <c r="TKK136" s="6"/>
      <c r="TKL136" s="6"/>
      <c r="TKM136" s="19"/>
      <c r="TKN136" s="8"/>
      <c r="TKO136" s="6"/>
      <c r="TKP136" s="6"/>
      <c r="TKQ136" s="19"/>
      <c r="TKR136" s="8"/>
      <c r="TKS136" s="6"/>
      <c r="TKT136" s="6"/>
      <c r="TKU136" s="19"/>
      <c r="TKV136" s="8"/>
      <c r="TKW136" s="6"/>
      <c r="TKX136" s="6"/>
      <c r="TKY136" s="19"/>
      <c r="TKZ136" s="8"/>
      <c r="TLA136" s="6"/>
      <c r="TLB136" s="6"/>
      <c r="TLC136" s="19"/>
      <c r="TLD136" s="8"/>
      <c r="TLE136" s="6"/>
      <c r="TLF136" s="6"/>
      <c r="TLG136" s="19"/>
      <c r="TLH136" s="8"/>
      <c r="TLI136" s="6"/>
      <c r="TLJ136" s="6"/>
      <c r="TLK136" s="19"/>
      <c r="TLL136" s="8"/>
      <c r="TLM136" s="6"/>
      <c r="TLN136" s="6"/>
      <c r="TLO136" s="19"/>
      <c r="TLP136" s="8"/>
      <c r="TLQ136" s="6"/>
      <c r="TLR136" s="6"/>
      <c r="TLS136" s="19"/>
      <c r="TLT136" s="8"/>
      <c r="TLU136" s="6"/>
      <c r="TLV136" s="6"/>
      <c r="TLW136" s="19"/>
      <c r="TLX136" s="8"/>
      <c r="TLY136" s="6"/>
      <c r="TLZ136" s="6"/>
      <c r="TMA136" s="19"/>
      <c r="TMB136" s="8"/>
      <c r="TMC136" s="6"/>
      <c r="TMD136" s="6"/>
      <c r="TME136" s="19"/>
      <c r="TMF136" s="8"/>
      <c r="TMG136" s="6"/>
      <c r="TMH136" s="6"/>
      <c r="TMI136" s="19"/>
      <c r="TMJ136" s="8"/>
      <c r="TMK136" s="6"/>
      <c r="TML136" s="6"/>
      <c r="TMM136" s="19"/>
      <c r="TMN136" s="8"/>
      <c r="TMO136" s="6"/>
      <c r="TMP136" s="6"/>
      <c r="TMQ136" s="19"/>
      <c r="TMR136" s="8"/>
      <c r="TMS136" s="6"/>
      <c r="TMT136" s="6"/>
      <c r="TMU136" s="19"/>
      <c r="TMV136" s="8"/>
      <c r="TMW136" s="6"/>
      <c r="TMX136" s="6"/>
      <c r="TMY136" s="19"/>
      <c r="TMZ136" s="8"/>
      <c r="TNA136" s="6"/>
      <c r="TNB136" s="6"/>
      <c r="TNC136" s="19"/>
      <c r="TND136" s="8"/>
      <c r="TNE136" s="6"/>
      <c r="TNF136" s="6"/>
      <c r="TNG136" s="19"/>
      <c r="TNH136" s="8"/>
      <c r="TNI136" s="6"/>
      <c r="TNJ136" s="6"/>
      <c r="TNK136" s="19"/>
      <c r="TNL136" s="8"/>
      <c r="TNM136" s="6"/>
      <c r="TNN136" s="6"/>
      <c r="TNO136" s="19"/>
      <c r="TNP136" s="8"/>
      <c r="TNQ136" s="6"/>
      <c r="TNR136" s="6"/>
      <c r="TNS136" s="19"/>
      <c r="TNT136" s="8"/>
      <c r="TNU136" s="6"/>
      <c r="TNV136" s="6"/>
      <c r="TNW136" s="19"/>
      <c r="TNX136" s="8"/>
      <c r="TNY136" s="6"/>
      <c r="TNZ136" s="6"/>
      <c r="TOA136" s="19"/>
      <c r="TOB136" s="8"/>
      <c r="TOC136" s="6"/>
      <c r="TOD136" s="6"/>
      <c r="TOE136" s="19"/>
      <c r="TOF136" s="8"/>
      <c r="TOG136" s="6"/>
      <c r="TOH136" s="6"/>
      <c r="TOI136" s="19"/>
      <c r="TOJ136" s="8"/>
      <c r="TOK136" s="6"/>
      <c r="TOL136" s="6"/>
      <c r="TOM136" s="19"/>
      <c r="TON136" s="8"/>
      <c r="TOO136" s="6"/>
      <c r="TOP136" s="6"/>
      <c r="TOQ136" s="19"/>
      <c r="TOR136" s="8"/>
      <c r="TOS136" s="6"/>
      <c r="TOT136" s="6"/>
      <c r="TOU136" s="19"/>
      <c r="TOV136" s="8"/>
      <c r="TOW136" s="6"/>
      <c r="TOX136" s="6"/>
      <c r="TOY136" s="19"/>
      <c r="TOZ136" s="8"/>
      <c r="TPA136" s="6"/>
      <c r="TPB136" s="6"/>
      <c r="TPC136" s="19"/>
      <c r="TPD136" s="8"/>
      <c r="TPE136" s="6"/>
      <c r="TPF136" s="6"/>
      <c r="TPG136" s="19"/>
      <c r="TPH136" s="8"/>
      <c r="TPI136" s="6"/>
      <c r="TPJ136" s="6"/>
      <c r="TPK136" s="19"/>
      <c r="TPL136" s="8"/>
      <c r="TPM136" s="6"/>
      <c r="TPN136" s="6"/>
      <c r="TPO136" s="19"/>
      <c r="TPP136" s="8"/>
      <c r="TPQ136" s="6"/>
      <c r="TPR136" s="6"/>
      <c r="TPS136" s="19"/>
      <c r="TPT136" s="8"/>
      <c r="TPU136" s="6"/>
      <c r="TPV136" s="6"/>
      <c r="TPW136" s="19"/>
      <c r="TPX136" s="8"/>
      <c r="TPY136" s="6"/>
      <c r="TPZ136" s="6"/>
      <c r="TQA136" s="19"/>
      <c r="TQB136" s="8"/>
      <c r="TQC136" s="6"/>
      <c r="TQD136" s="6"/>
      <c r="TQE136" s="19"/>
      <c r="TQF136" s="8"/>
      <c r="TQG136" s="6"/>
      <c r="TQH136" s="6"/>
      <c r="TQI136" s="19"/>
      <c r="TQJ136" s="8"/>
      <c r="TQK136" s="6"/>
      <c r="TQL136" s="6"/>
      <c r="TQM136" s="19"/>
      <c r="TQN136" s="8"/>
      <c r="TQO136" s="6"/>
      <c r="TQP136" s="6"/>
      <c r="TQQ136" s="19"/>
      <c r="TQR136" s="8"/>
      <c r="TQS136" s="6"/>
      <c r="TQT136" s="6"/>
      <c r="TQU136" s="19"/>
      <c r="TQV136" s="8"/>
      <c r="TQW136" s="6"/>
      <c r="TQX136" s="6"/>
      <c r="TQY136" s="19"/>
      <c r="TQZ136" s="8"/>
      <c r="TRA136" s="6"/>
      <c r="TRB136" s="6"/>
      <c r="TRC136" s="19"/>
      <c r="TRD136" s="8"/>
      <c r="TRE136" s="6"/>
      <c r="TRF136" s="6"/>
      <c r="TRG136" s="19"/>
      <c r="TRH136" s="8"/>
      <c r="TRI136" s="6"/>
      <c r="TRJ136" s="6"/>
      <c r="TRK136" s="19"/>
      <c r="TRL136" s="8"/>
      <c r="TRM136" s="6"/>
      <c r="TRN136" s="6"/>
      <c r="TRO136" s="19"/>
      <c r="TRP136" s="8"/>
      <c r="TRQ136" s="6"/>
      <c r="TRR136" s="6"/>
      <c r="TRS136" s="19"/>
      <c r="TRT136" s="8"/>
      <c r="TRU136" s="6"/>
      <c r="TRV136" s="6"/>
      <c r="TRW136" s="19"/>
      <c r="TRX136" s="8"/>
      <c r="TRY136" s="6"/>
      <c r="TRZ136" s="6"/>
      <c r="TSA136" s="19"/>
      <c r="TSB136" s="8"/>
      <c r="TSC136" s="6"/>
      <c r="TSD136" s="6"/>
      <c r="TSE136" s="19"/>
      <c r="TSF136" s="8"/>
      <c r="TSG136" s="6"/>
      <c r="TSH136" s="6"/>
      <c r="TSI136" s="19"/>
      <c r="TSJ136" s="8"/>
      <c r="TSK136" s="6"/>
      <c r="TSL136" s="6"/>
      <c r="TSM136" s="19"/>
      <c r="TSN136" s="8"/>
      <c r="TSO136" s="6"/>
      <c r="TSP136" s="6"/>
      <c r="TSQ136" s="19"/>
      <c r="TSR136" s="8"/>
      <c r="TSS136" s="6"/>
      <c r="TST136" s="6"/>
      <c r="TSU136" s="19"/>
      <c r="TSV136" s="8"/>
      <c r="TSW136" s="6"/>
      <c r="TSX136" s="6"/>
      <c r="TSY136" s="19"/>
      <c r="TSZ136" s="8"/>
      <c r="TTA136" s="6"/>
      <c r="TTB136" s="6"/>
      <c r="TTC136" s="19"/>
      <c r="TTD136" s="8"/>
      <c r="TTE136" s="6"/>
      <c r="TTF136" s="6"/>
      <c r="TTG136" s="19"/>
      <c r="TTH136" s="8"/>
      <c r="TTI136" s="6"/>
      <c r="TTJ136" s="6"/>
      <c r="TTK136" s="19"/>
      <c r="TTL136" s="8"/>
      <c r="TTM136" s="6"/>
      <c r="TTN136" s="6"/>
      <c r="TTO136" s="19"/>
      <c r="TTP136" s="8"/>
      <c r="TTQ136" s="6"/>
      <c r="TTR136" s="6"/>
      <c r="TTS136" s="19"/>
      <c r="TTT136" s="8"/>
      <c r="TTU136" s="6"/>
      <c r="TTV136" s="6"/>
      <c r="TTW136" s="19"/>
      <c r="TTX136" s="8"/>
      <c r="TTY136" s="6"/>
      <c r="TTZ136" s="6"/>
      <c r="TUA136" s="19"/>
      <c r="TUB136" s="8"/>
      <c r="TUC136" s="6"/>
      <c r="TUD136" s="6"/>
      <c r="TUE136" s="19"/>
      <c r="TUF136" s="8"/>
      <c r="TUG136" s="6"/>
      <c r="TUH136" s="6"/>
      <c r="TUI136" s="19"/>
      <c r="TUJ136" s="8"/>
      <c r="TUK136" s="6"/>
      <c r="TUL136" s="6"/>
      <c r="TUM136" s="19"/>
      <c r="TUN136" s="8"/>
      <c r="TUO136" s="6"/>
      <c r="TUP136" s="6"/>
      <c r="TUQ136" s="19"/>
      <c r="TUR136" s="8"/>
      <c r="TUS136" s="6"/>
      <c r="TUT136" s="6"/>
      <c r="TUU136" s="19"/>
      <c r="TUV136" s="8"/>
      <c r="TUW136" s="6"/>
      <c r="TUX136" s="6"/>
      <c r="TUY136" s="19"/>
      <c r="TUZ136" s="8"/>
      <c r="TVA136" s="6"/>
      <c r="TVB136" s="6"/>
      <c r="TVC136" s="19"/>
      <c r="TVD136" s="8"/>
      <c r="TVE136" s="6"/>
      <c r="TVF136" s="6"/>
      <c r="TVG136" s="19"/>
      <c r="TVH136" s="8"/>
      <c r="TVI136" s="6"/>
      <c r="TVJ136" s="6"/>
      <c r="TVK136" s="19"/>
      <c r="TVL136" s="8"/>
      <c r="TVM136" s="6"/>
      <c r="TVN136" s="6"/>
      <c r="TVO136" s="19"/>
      <c r="TVP136" s="8"/>
      <c r="TVQ136" s="6"/>
      <c r="TVR136" s="6"/>
      <c r="TVS136" s="19"/>
      <c r="TVT136" s="8"/>
      <c r="TVU136" s="6"/>
      <c r="TVV136" s="6"/>
      <c r="TVW136" s="19"/>
      <c r="TVX136" s="8"/>
      <c r="TVY136" s="6"/>
      <c r="TVZ136" s="6"/>
      <c r="TWA136" s="19"/>
      <c r="TWB136" s="8"/>
      <c r="TWC136" s="6"/>
      <c r="TWD136" s="6"/>
      <c r="TWE136" s="19"/>
      <c r="TWF136" s="8"/>
      <c r="TWG136" s="6"/>
      <c r="TWH136" s="6"/>
      <c r="TWI136" s="19"/>
      <c r="TWJ136" s="8"/>
      <c r="TWK136" s="6"/>
      <c r="TWL136" s="6"/>
      <c r="TWM136" s="19"/>
      <c r="TWN136" s="8"/>
      <c r="TWO136" s="6"/>
      <c r="TWP136" s="6"/>
      <c r="TWQ136" s="19"/>
      <c r="TWR136" s="8"/>
      <c r="TWS136" s="6"/>
      <c r="TWT136" s="6"/>
      <c r="TWU136" s="19"/>
      <c r="TWV136" s="8"/>
      <c r="TWW136" s="6"/>
      <c r="TWX136" s="6"/>
      <c r="TWY136" s="19"/>
      <c r="TWZ136" s="8"/>
      <c r="TXA136" s="6"/>
      <c r="TXB136" s="6"/>
      <c r="TXC136" s="19"/>
      <c r="TXD136" s="8"/>
      <c r="TXE136" s="6"/>
      <c r="TXF136" s="6"/>
      <c r="TXG136" s="19"/>
      <c r="TXH136" s="8"/>
      <c r="TXI136" s="6"/>
      <c r="TXJ136" s="6"/>
      <c r="TXK136" s="19"/>
      <c r="TXL136" s="8"/>
      <c r="TXM136" s="6"/>
      <c r="TXN136" s="6"/>
      <c r="TXO136" s="19"/>
      <c r="TXP136" s="8"/>
      <c r="TXQ136" s="6"/>
      <c r="TXR136" s="6"/>
      <c r="TXS136" s="19"/>
      <c r="TXT136" s="8"/>
      <c r="TXU136" s="6"/>
      <c r="TXV136" s="6"/>
      <c r="TXW136" s="19"/>
      <c r="TXX136" s="8"/>
      <c r="TXY136" s="6"/>
      <c r="TXZ136" s="6"/>
      <c r="TYA136" s="19"/>
      <c r="TYB136" s="8"/>
      <c r="TYC136" s="6"/>
      <c r="TYD136" s="6"/>
      <c r="TYE136" s="19"/>
      <c r="TYF136" s="8"/>
      <c r="TYG136" s="6"/>
      <c r="TYH136" s="6"/>
      <c r="TYI136" s="19"/>
      <c r="TYJ136" s="8"/>
      <c r="TYK136" s="6"/>
      <c r="TYL136" s="6"/>
      <c r="TYM136" s="19"/>
      <c r="TYN136" s="8"/>
      <c r="TYO136" s="6"/>
      <c r="TYP136" s="6"/>
      <c r="TYQ136" s="19"/>
      <c r="TYR136" s="8"/>
      <c r="TYS136" s="6"/>
      <c r="TYT136" s="6"/>
      <c r="TYU136" s="19"/>
      <c r="TYV136" s="8"/>
      <c r="TYW136" s="6"/>
      <c r="TYX136" s="6"/>
      <c r="TYY136" s="19"/>
      <c r="TYZ136" s="8"/>
      <c r="TZA136" s="6"/>
      <c r="TZB136" s="6"/>
      <c r="TZC136" s="19"/>
      <c r="TZD136" s="8"/>
      <c r="TZE136" s="6"/>
      <c r="TZF136" s="6"/>
      <c r="TZG136" s="19"/>
      <c r="TZH136" s="8"/>
      <c r="TZI136" s="6"/>
      <c r="TZJ136" s="6"/>
      <c r="TZK136" s="19"/>
      <c r="TZL136" s="8"/>
      <c r="TZM136" s="6"/>
      <c r="TZN136" s="6"/>
      <c r="TZO136" s="19"/>
      <c r="TZP136" s="8"/>
      <c r="TZQ136" s="6"/>
      <c r="TZR136" s="6"/>
      <c r="TZS136" s="19"/>
      <c r="TZT136" s="8"/>
      <c r="TZU136" s="6"/>
      <c r="TZV136" s="6"/>
      <c r="TZW136" s="19"/>
      <c r="TZX136" s="8"/>
      <c r="TZY136" s="6"/>
      <c r="TZZ136" s="6"/>
      <c r="UAA136" s="19"/>
      <c r="UAB136" s="8"/>
      <c r="UAC136" s="6"/>
      <c r="UAD136" s="6"/>
      <c r="UAE136" s="19"/>
      <c r="UAF136" s="8"/>
      <c r="UAG136" s="6"/>
      <c r="UAH136" s="6"/>
      <c r="UAI136" s="19"/>
      <c r="UAJ136" s="8"/>
      <c r="UAK136" s="6"/>
      <c r="UAL136" s="6"/>
      <c r="UAM136" s="19"/>
      <c r="UAN136" s="8"/>
      <c r="UAO136" s="6"/>
      <c r="UAP136" s="6"/>
      <c r="UAQ136" s="19"/>
      <c r="UAR136" s="8"/>
      <c r="UAS136" s="6"/>
      <c r="UAT136" s="6"/>
      <c r="UAU136" s="19"/>
      <c r="UAV136" s="8"/>
      <c r="UAW136" s="6"/>
      <c r="UAX136" s="6"/>
      <c r="UAY136" s="19"/>
      <c r="UAZ136" s="8"/>
      <c r="UBA136" s="6"/>
      <c r="UBB136" s="6"/>
      <c r="UBC136" s="19"/>
      <c r="UBD136" s="8"/>
      <c r="UBE136" s="6"/>
      <c r="UBF136" s="6"/>
      <c r="UBG136" s="19"/>
      <c r="UBH136" s="8"/>
      <c r="UBI136" s="6"/>
      <c r="UBJ136" s="6"/>
      <c r="UBK136" s="19"/>
      <c r="UBL136" s="8"/>
      <c r="UBM136" s="6"/>
      <c r="UBN136" s="6"/>
      <c r="UBO136" s="19"/>
      <c r="UBP136" s="8"/>
      <c r="UBQ136" s="6"/>
      <c r="UBR136" s="6"/>
      <c r="UBS136" s="19"/>
      <c r="UBT136" s="8"/>
      <c r="UBU136" s="6"/>
      <c r="UBV136" s="6"/>
      <c r="UBW136" s="19"/>
      <c r="UBX136" s="8"/>
      <c r="UBY136" s="6"/>
      <c r="UBZ136" s="6"/>
      <c r="UCA136" s="19"/>
      <c r="UCB136" s="8"/>
      <c r="UCC136" s="6"/>
      <c r="UCD136" s="6"/>
      <c r="UCE136" s="19"/>
      <c r="UCF136" s="8"/>
      <c r="UCG136" s="6"/>
      <c r="UCH136" s="6"/>
      <c r="UCI136" s="19"/>
      <c r="UCJ136" s="8"/>
      <c r="UCK136" s="6"/>
      <c r="UCL136" s="6"/>
      <c r="UCM136" s="19"/>
      <c r="UCN136" s="8"/>
      <c r="UCO136" s="6"/>
      <c r="UCP136" s="6"/>
      <c r="UCQ136" s="19"/>
      <c r="UCR136" s="8"/>
      <c r="UCS136" s="6"/>
      <c r="UCT136" s="6"/>
      <c r="UCU136" s="19"/>
      <c r="UCV136" s="8"/>
      <c r="UCW136" s="6"/>
      <c r="UCX136" s="6"/>
      <c r="UCY136" s="19"/>
      <c r="UCZ136" s="8"/>
      <c r="UDA136" s="6"/>
      <c r="UDB136" s="6"/>
      <c r="UDC136" s="19"/>
      <c r="UDD136" s="8"/>
      <c r="UDE136" s="6"/>
      <c r="UDF136" s="6"/>
      <c r="UDG136" s="19"/>
      <c r="UDH136" s="8"/>
      <c r="UDI136" s="6"/>
      <c r="UDJ136" s="6"/>
      <c r="UDK136" s="19"/>
      <c r="UDL136" s="8"/>
      <c r="UDM136" s="6"/>
      <c r="UDN136" s="6"/>
      <c r="UDO136" s="19"/>
      <c r="UDP136" s="8"/>
      <c r="UDQ136" s="6"/>
      <c r="UDR136" s="6"/>
      <c r="UDS136" s="19"/>
      <c r="UDT136" s="8"/>
      <c r="UDU136" s="6"/>
      <c r="UDV136" s="6"/>
      <c r="UDW136" s="19"/>
      <c r="UDX136" s="8"/>
      <c r="UDY136" s="6"/>
      <c r="UDZ136" s="6"/>
      <c r="UEA136" s="19"/>
      <c r="UEB136" s="8"/>
      <c r="UEC136" s="6"/>
      <c r="UED136" s="6"/>
      <c r="UEE136" s="19"/>
      <c r="UEF136" s="8"/>
      <c r="UEG136" s="6"/>
      <c r="UEH136" s="6"/>
      <c r="UEI136" s="19"/>
      <c r="UEJ136" s="8"/>
      <c r="UEK136" s="6"/>
      <c r="UEL136" s="6"/>
      <c r="UEM136" s="19"/>
      <c r="UEN136" s="8"/>
      <c r="UEO136" s="6"/>
      <c r="UEP136" s="6"/>
      <c r="UEQ136" s="19"/>
      <c r="UER136" s="8"/>
      <c r="UES136" s="6"/>
      <c r="UET136" s="6"/>
      <c r="UEU136" s="19"/>
      <c r="UEV136" s="8"/>
      <c r="UEW136" s="6"/>
      <c r="UEX136" s="6"/>
      <c r="UEY136" s="19"/>
      <c r="UEZ136" s="8"/>
      <c r="UFA136" s="6"/>
      <c r="UFB136" s="6"/>
      <c r="UFC136" s="19"/>
      <c r="UFD136" s="8"/>
      <c r="UFE136" s="6"/>
      <c r="UFF136" s="6"/>
      <c r="UFG136" s="19"/>
      <c r="UFH136" s="8"/>
      <c r="UFI136" s="6"/>
      <c r="UFJ136" s="6"/>
      <c r="UFK136" s="19"/>
      <c r="UFL136" s="8"/>
      <c r="UFM136" s="6"/>
      <c r="UFN136" s="6"/>
      <c r="UFO136" s="19"/>
      <c r="UFP136" s="8"/>
      <c r="UFQ136" s="6"/>
      <c r="UFR136" s="6"/>
      <c r="UFS136" s="19"/>
      <c r="UFT136" s="8"/>
      <c r="UFU136" s="6"/>
      <c r="UFV136" s="6"/>
      <c r="UFW136" s="19"/>
      <c r="UFX136" s="8"/>
      <c r="UFY136" s="6"/>
      <c r="UFZ136" s="6"/>
      <c r="UGA136" s="19"/>
      <c r="UGB136" s="8"/>
      <c r="UGC136" s="6"/>
      <c r="UGD136" s="6"/>
      <c r="UGE136" s="19"/>
      <c r="UGF136" s="8"/>
      <c r="UGG136" s="6"/>
      <c r="UGH136" s="6"/>
      <c r="UGI136" s="19"/>
      <c r="UGJ136" s="8"/>
      <c r="UGK136" s="6"/>
      <c r="UGL136" s="6"/>
      <c r="UGM136" s="19"/>
      <c r="UGN136" s="8"/>
      <c r="UGO136" s="6"/>
      <c r="UGP136" s="6"/>
      <c r="UGQ136" s="19"/>
      <c r="UGR136" s="8"/>
      <c r="UGS136" s="6"/>
      <c r="UGT136" s="6"/>
      <c r="UGU136" s="19"/>
      <c r="UGV136" s="8"/>
      <c r="UGW136" s="6"/>
      <c r="UGX136" s="6"/>
      <c r="UGY136" s="19"/>
      <c r="UGZ136" s="8"/>
      <c r="UHA136" s="6"/>
      <c r="UHB136" s="6"/>
      <c r="UHC136" s="19"/>
      <c r="UHD136" s="8"/>
      <c r="UHE136" s="6"/>
      <c r="UHF136" s="6"/>
      <c r="UHG136" s="19"/>
      <c r="UHH136" s="8"/>
      <c r="UHI136" s="6"/>
      <c r="UHJ136" s="6"/>
      <c r="UHK136" s="19"/>
      <c r="UHL136" s="8"/>
      <c r="UHM136" s="6"/>
      <c r="UHN136" s="6"/>
      <c r="UHO136" s="19"/>
      <c r="UHP136" s="8"/>
      <c r="UHQ136" s="6"/>
      <c r="UHR136" s="6"/>
      <c r="UHS136" s="19"/>
      <c r="UHT136" s="8"/>
      <c r="UHU136" s="6"/>
      <c r="UHV136" s="6"/>
      <c r="UHW136" s="19"/>
      <c r="UHX136" s="8"/>
      <c r="UHY136" s="6"/>
      <c r="UHZ136" s="6"/>
      <c r="UIA136" s="19"/>
      <c r="UIB136" s="8"/>
      <c r="UIC136" s="6"/>
      <c r="UID136" s="6"/>
      <c r="UIE136" s="19"/>
      <c r="UIF136" s="8"/>
      <c r="UIG136" s="6"/>
      <c r="UIH136" s="6"/>
      <c r="UII136" s="19"/>
      <c r="UIJ136" s="8"/>
      <c r="UIK136" s="6"/>
      <c r="UIL136" s="6"/>
      <c r="UIM136" s="19"/>
      <c r="UIN136" s="8"/>
      <c r="UIO136" s="6"/>
      <c r="UIP136" s="6"/>
      <c r="UIQ136" s="19"/>
      <c r="UIR136" s="8"/>
      <c r="UIS136" s="6"/>
      <c r="UIT136" s="6"/>
      <c r="UIU136" s="19"/>
      <c r="UIV136" s="8"/>
      <c r="UIW136" s="6"/>
      <c r="UIX136" s="6"/>
      <c r="UIY136" s="19"/>
      <c r="UIZ136" s="8"/>
      <c r="UJA136" s="6"/>
      <c r="UJB136" s="6"/>
      <c r="UJC136" s="19"/>
      <c r="UJD136" s="8"/>
      <c r="UJE136" s="6"/>
      <c r="UJF136" s="6"/>
      <c r="UJG136" s="19"/>
      <c r="UJH136" s="8"/>
      <c r="UJI136" s="6"/>
      <c r="UJJ136" s="6"/>
      <c r="UJK136" s="19"/>
      <c r="UJL136" s="8"/>
      <c r="UJM136" s="6"/>
      <c r="UJN136" s="6"/>
      <c r="UJO136" s="19"/>
      <c r="UJP136" s="8"/>
      <c r="UJQ136" s="6"/>
      <c r="UJR136" s="6"/>
      <c r="UJS136" s="19"/>
      <c r="UJT136" s="8"/>
      <c r="UJU136" s="6"/>
      <c r="UJV136" s="6"/>
      <c r="UJW136" s="19"/>
      <c r="UJX136" s="8"/>
      <c r="UJY136" s="6"/>
      <c r="UJZ136" s="6"/>
      <c r="UKA136" s="19"/>
      <c r="UKB136" s="8"/>
      <c r="UKC136" s="6"/>
      <c r="UKD136" s="6"/>
      <c r="UKE136" s="19"/>
      <c r="UKF136" s="8"/>
      <c r="UKG136" s="6"/>
      <c r="UKH136" s="6"/>
      <c r="UKI136" s="19"/>
      <c r="UKJ136" s="8"/>
      <c r="UKK136" s="6"/>
      <c r="UKL136" s="6"/>
      <c r="UKM136" s="19"/>
      <c r="UKN136" s="8"/>
      <c r="UKO136" s="6"/>
      <c r="UKP136" s="6"/>
      <c r="UKQ136" s="19"/>
      <c r="UKR136" s="8"/>
      <c r="UKS136" s="6"/>
      <c r="UKT136" s="6"/>
      <c r="UKU136" s="19"/>
      <c r="UKV136" s="8"/>
      <c r="UKW136" s="6"/>
      <c r="UKX136" s="6"/>
      <c r="UKY136" s="19"/>
      <c r="UKZ136" s="8"/>
      <c r="ULA136" s="6"/>
      <c r="ULB136" s="6"/>
      <c r="ULC136" s="19"/>
      <c r="ULD136" s="8"/>
      <c r="ULE136" s="6"/>
      <c r="ULF136" s="6"/>
      <c r="ULG136" s="19"/>
      <c r="ULH136" s="8"/>
      <c r="ULI136" s="6"/>
      <c r="ULJ136" s="6"/>
      <c r="ULK136" s="19"/>
      <c r="ULL136" s="8"/>
      <c r="ULM136" s="6"/>
      <c r="ULN136" s="6"/>
      <c r="ULO136" s="19"/>
      <c r="ULP136" s="8"/>
      <c r="ULQ136" s="6"/>
      <c r="ULR136" s="6"/>
      <c r="ULS136" s="19"/>
      <c r="ULT136" s="8"/>
      <c r="ULU136" s="6"/>
      <c r="ULV136" s="6"/>
      <c r="ULW136" s="19"/>
      <c r="ULX136" s="8"/>
      <c r="ULY136" s="6"/>
      <c r="ULZ136" s="6"/>
      <c r="UMA136" s="19"/>
      <c r="UMB136" s="8"/>
      <c r="UMC136" s="6"/>
      <c r="UMD136" s="6"/>
      <c r="UME136" s="19"/>
      <c r="UMF136" s="8"/>
      <c r="UMG136" s="6"/>
      <c r="UMH136" s="6"/>
      <c r="UMI136" s="19"/>
      <c r="UMJ136" s="8"/>
      <c r="UMK136" s="6"/>
      <c r="UML136" s="6"/>
      <c r="UMM136" s="19"/>
      <c r="UMN136" s="8"/>
      <c r="UMO136" s="6"/>
      <c r="UMP136" s="6"/>
      <c r="UMQ136" s="19"/>
      <c r="UMR136" s="8"/>
      <c r="UMS136" s="6"/>
      <c r="UMT136" s="6"/>
      <c r="UMU136" s="19"/>
      <c r="UMV136" s="8"/>
      <c r="UMW136" s="6"/>
      <c r="UMX136" s="6"/>
      <c r="UMY136" s="19"/>
      <c r="UMZ136" s="8"/>
      <c r="UNA136" s="6"/>
      <c r="UNB136" s="6"/>
      <c r="UNC136" s="19"/>
      <c r="UND136" s="8"/>
      <c r="UNE136" s="6"/>
      <c r="UNF136" s="6"/>
      <c r="UNG136" s="19"/>
      <c r="UNH136" s="8"/>
      <c r="UNI136" s="6"/>
      <c r="UNJ136" s="6"/>
      <c r="UNK136" s="19"/>
      <c r="UNL136" s="8"/>
      <c r="UNM136" s="6"/>
      <c r="UNN136" s="6"/>
      <c r="UNO136" s="19"/>
      <c r="UNP136" s="8"/>
      <c r="UNQ136" s="6"/>
      <c r="UNR136" s="6"/>
      <c r="UNS136" s="19"/>
      <c r="UNT136" s="8"/>
      <c r="UNU136" s="6"/>
      <c r="UNV136" s="6"/>
      <c r="UNW136" s="19"/>
      <c r="UNX136" s="8"/>
      <c r="UNY136" s="6"/>
      <c r="UNZ136" s="6"/>
      <c r="UOA136" s="19"/>
      <c r="UOB136" s="8"/>
      <c r="UOC136" s="6"/>
      <c r="UOD136" s="6"/>
      <c r="UOE136" s="19"/>
      <c r="UOF136" s="8"/>
      <c r="UOG136" s="6"/>
      <c r="UOH136" s="6"/>
      <c r="UOI136" s="19"/>
      <c r="UOJ136" s="8"/>
      <c r="UOK136" s="6"/>
      <c r="UOL136" s="6"/>
      <c r="UOM136" s="19"/>
      <c r="UON136" s="8"/>
      <c r="UOO136" s="6"/>
      <c r="UOP136" s="6"/>
      <c r="UOQ136" s="19"/>
      <c r="UOR136" s="8"/>
      <c r="UOS136" s="6"/>
      <c r="UOT136" s="6"/>
      <c r="UOU136" s="19"/>
      <c r="UOV136" s="8"/>
      <c r="UOW136" s="6"/>
      <c r="UOX136" s="6"/>
      <c r="UOY136" s="19"/>
      <c r="UOZ136" s="8"/>
      <c r="UPA136" s="6"/>
      <c r="UPB136" s="6"/>
      <c r="UPC136" s="19"/>
      <c r="UPD136" s="8"/>
      <c r="UPE136" s="6"/>
      <c r="UPF136" s="6"/>
      <c r="UPG136" s="19"/>
      <c r="UPH136" s="8"/>
      <c r="UPI136" s="6"/>
      <c r="UPJ136" s="6"/>
      <c r="UPK136" s="19"/>
      <c r="UPL136" s="8"/>
      <c r="UPM136" s="6"/>
      <c r="UPN136" s="6"/>
      <c r="UPO136" s="19"/>
      <c r="UPP136" s="8"/>
      <c r="UPQ136" s="6"/>
      <c r="UPR136" s="6"/>
      <c r="UPS136" s="19"/>
      <c r="UPT136" s="8"/>
      <c r="UPU136" s="6"/>
      <c r="UPV136" s="6"/>
      <c r="UPW136" s="19"/>
      <c r="UPX136" s="8"/>
      <c r="UPY136" s="6"/>
      <c r="UPZ136" s="6"/>
      <c r="UQA136" s="19"/>
      <c r="UQB136" s="8"/>
      <c r="UQC136" s="6"/>
      <c r="UQD136" s="6"/>
      <c r="UQE136" s="19"/>
      <c r="UQF136" s="8"/>
      <c r="UQG136" s="6"/>
      <c r="UQH136" s="6"/>
      <c r="UQI136" s="19"/>
      <c r="UQJ136" s="8"/>
      <c r="UQK136" s="6"/>
      <c r="UQL136" s="6"/>
      <c r="UQM136" s="19"/>
      <c r="UQN136" s="8"/>
      <c r="UQO136" s="6"/>
      <c r="UQP136" s="6"/>
      <c r="UQQ136" s="19"/>
      <c r="UQR136" s="8"/>
      <c r="UQS136" s="6"/>
      <c r="UQT136" s="6"/>
      <c r="UQU136" s="19"/>
      <c r="UQV136" s="8"/>
      <c r="UQW136" s="6"/>
      <c r="UQX136" s="6"/>
      <c r="UQY136" s="19"/>
      <c r="UQZ136" s="8"/>
      <c r="URA136" s="6"/>
      <c r="URB136" s="6"/>
      <c r="URC136" s="19"/>
      <c r="URD136" s="8"/>
      <c r="URE136" s="6"/>
      <c r="URF136" s="6"/>
      <c r="URG136" s="19"/>
      <c r="URH136" s="8"/>
      <c r="URI136" s="6"/>
      <c r="URJ136" s="6"/>
      <c r="URK136" s="19"/>
      <c r="URL136" s="8"/>
      <c r="URM136" s="6"/>
      <c r="URN136" s="6"/>
      <c r="URO136" s="19"/>
      <c r="URP136" s="8"/>
      <c r="URQ136" s="6"/>
      <c r="URR136" s="6"/>
      <c r="URS136" s="19"/>
      <c r="URT136" s="8"/>
      <c r="URU136" s="6"/>
      <c r="URV136" s="6"/>
      <c r="URW136" s="19"/>
      <c r="URX136" s="8"/>
      <c r="URY136" s="6"/>
      <c r="URZ136" s="6"/>
      <c r="USA136" s="19"/>
      <c r="USB136" s="8"/>
      <c r="USC136" s="6"/>
      <c r="USD136" s="6"/>
      <c r="USE136" s="19"/>
      <c r="USF136" s="8"/>
      <c r="USG136" s="6"/>
      <c r="USH136" s="6"/>
      <c r="USI136" s="19"/>
      <c r="USJ136" s="8"/>
      <c r="USK136" s="6"/>
      <c r="USL136" s="6"/>
      <c r="USM136" s="19"/>
      <c r="USN136" s="8"/>
      <c r="USO136" s="6"/>
      <c r="USP136" s="6"/>
      <c r="USQ136" s="19"/>
      <c r="USR136" s="8"/>
      <c r="USS136" s="6"/>
      <c r="UST136" s="6"/>
      <c r="USU136" s="19"/>
      <c r="USV136" s="8"/>
      <c r="USW136" s="6"/>
      <c r="USX136" s="6"/>
      <c r="USY136" s="19"/>
      <c r="USZ136" s="8"/>
      <c r="UTA136" s="6"/>
      <c r="UTB136" s="6"/>
      <c r="UTC136" s="19"/>
      <c r="UTD136" s="8"/>
      <c r="UTE136" s="6"/>
      <c r="UTF136" s="6"/>
      <c r="UTG136" s="19"/>
      <c r="UTH136" s="8"/>
      <c r="UTI136" s="6"/>
      <c r="UTJ136" s="6"/>
      <c r="UTK136" s="19"/>
      <c r="UTL136" s="8"/>
      <c r="UTM136" s="6"/>
      <c r="UTN136" s="6"/>
      <c r="UTO136" s="19"/>
      <c r="UTP136" s="8"/>
      <c r="UTQ136" s="6"/>
      <c r="UTR136" s="6"/>
      <c r="UTS136" s="19"/>
      <c r="UTT136" s="8"/>
      <c r="UTU136" s="6"/>
      <c r="UTV136" s="6"/>
      <c r="UTW136" s="19"/>
      <c r="UTX136" s="8"/>
      <c r="UTY136" s="6"/>
      <c r="UTZ136" s="6"/>
      <c r="UUA136" s="19"/>
      <c r="UUB136" s="8"/>
      <c r="UUC136" s="6"/>
      <c r="UUD136" s="6"/>
      <c r="UUE136" s="19"/>
      <c r="UUF136" s="8"/>
      <c r="UUG136" s="6"/>
      <c r="UUH136" s="6"/>
      <c r="UUI136" s="19"/>
      <c r="UUJ136" s="8"/>
      <c r="UUK136" s="6"/>
      <c r="UUL136" s="6"/>
      <c r="UUM136" s="19"/>
      <c r="UUN136" s="8"/>
      <c r="UUO136" s="6"/>
      <c r="UUP136" s="6"/>
      <c r="UUQ136" s="19"/>
      <c r="UUR136" s="8"/>
      <c r="UUS136" s="6"/>
      <c r="UUT136" s="6"/>
      <c r="UUU136" s="19"/>
      <c r="UUV136" s="8"/>
      <c r="UUW136" s="6"/>
      <c r="UUX136" s="6"/>
      <c r="UUY136" s="19"/>
      <c r="UUZ136" s="8"/>
      <c r="UVA136" s="6"/>
      <c r="UVB136" s="6"/>
      <c r="UVC136" s="19"/>
      <c r="UVD136" s="8"/>
      <c r="UVE136" s="6"/>
      <c r="UVF136" s="6"/>
      <c r="UVG136" s="19"/>
      <c r="UVH136" s="8"/>
      <c r="UVI136" s="6"/>
      <c r="UVJ136" s="6"/>
      <c r="UVK136" s="19"/>
      <c r="UVL136" s="8"/>
      <c r="UVM136" s="6"/>
      <c r="UVN136" s="6"/>
      <c r="UVO136" s="19"/>
      <c r="UVP136" s="8"/>
      <c r="UVQ136" s="6"/>
      <c r="UVR136" s="6"/>
      <c r="UVS136" s="19"/>
      <c r="UVT136" s="8"/>
      <c r="UVU136" s="6"/>
      <c r="UVV136" s="6"/>
      <c r="UVW136" s="19"/>
      <c r="UVX136" s="8"/>
      <c r="UVY136" s="6"/>
      <c r="UVZ136" s="6"/>
      <c r="UWA136" s="19"/>
      <c r="UWB136" s="8"/>
      <c r="UWC136" s="6"/>
      <c r="UWD136" s="6"/>
      <c r="UWE136" s="19"/>
      <c r="UWF136" s="8"/>
      <c r="UWG136" s="6"/>
      <c r="UWH136" s="6"/>
      <c r="UWI136" s="19"/>
      <c r="UWJ136" s="8"/>
      <c r="UWK136" s="6"/>
      <c r="UWL136" s="6"/>
      <c r="UWM136" s="19"/>
      <c r="UWN136" s="8"/>
      <c r="UWO136" s="6"/>
      <c r="UWP136" s="6"/>
      <c r="UWQ136" s="19"/>
      <c r="UWR136" s="8"/>
      <c r="UWS136" s="6"/>
      <c r="UWT136" s="6"/>
      <c r="UWU136" s="19"/>
      <c r="UWV136" s="8"/>
      <c r="UWW136" s="6"/>
      <c r="UWX136" s="6"/>
      <c r="UWY136" s="19"/>
      <c r="UWZ136" s="8"/>
      <c r="UXA136" s="6"/>
      <c r="UXB136" s="6"/>
      <c r="UXC136" s="19"/>
      <c r="UXD136" s="8"/>
      <c r="UXE136" s="6"/>
      <c r="UXF136" s="6"/>
      <c r="UXG136" s="19"/>
      <c r="UXH136" s="8"/>
      <c r="UXI136" s="6"/>
      <c r="UXJ136" s="6"/>
      <c r="UXK136" s="19"/>
      <c r="UXL136" s="8"/>
      <c r="UXM136" s="6"/>
      <c r="UXN136" s="6"/>
      <c r="UXO136" s="19"/>
      <c r="UXP136" s="8"/>
      <c r="UXQ136" s="6"/>
      <c r="UXR136" s="6"/>
      <c r="UXS136" s="19"/>
      <c r="UXT136" s="8"/>
      <c r="UXU136" s="6"/>
      <c r="UXV136" s="6"/>
      <c r="UXW136" s="19"/>
      <c r="UXX136" s="8"/>
      <c r="UXY136" s="6"/>
      <c r="UXZ136" s="6"/>
      <c r="UYA136" s="19"/>
      <c r="UYB136" s="8"/>
      <c r="UYC136" s="6"/>
      <c r="UYD136" s="6"/>
      <c r="UYE136" s="19"/>
      <c r="UYF136" s="8"/>
      <c r="UYG136" s="6"/>
      <c r="UYH136" s="6"/>
      <c r="UYI136" s="19"/>
      <c r="UYJ136" s="8"/>
      <c r="UYK136" s="6"/>
      <c r="UYL136" s="6"/>
      <c r="UYM136" s="19"/>
      <c r="UYN136" s="8"/>
      <c r="UYO136" s="6"/>
      <c r="UYP136" s="6"/>
      <c r="UYQ136" s="19"/>
      <c r="UYR136" s="8"/>
      <c r="UYS136" s="6"/>
      <c r="UYT136" s="6"/>
      <c r="UYU136" s="19"/>
      <c r="UYV136" s="8"/>
      <c r="UYW136" s="6"/>
      <c r="UYX136" s="6"/>
      <c r="UYY136" s="19"/>
      <c r="UYZ136" s="8"/>
      <c r="UZA136" s="6"/>
      <c r="UZB136" s="6"/>
      <c r="UZC136" s="19"/>
      <c r="UZD136" s="8"/>
      <c r="UZE136" s="6"/>
      <c r="UZF136" s="6"/>
      <c r="UZG136" s="19"/>
      <c r="UZH136" s="8"/>
      <c r="UZI136" s="6"/>
      <c r="UZJ136" s="6"/>
      <c r="UZK136" s="19"/>
      <c r="UZL136" s="8"/>
      <c r="UZM136" s="6"/>
      <c r="UZN136" s="6"/>
      <c r="UZO136" s="19"/>
      <c r="UZP136" s="8"/>
      <c r="UZQ136" s="6"/>
      <c r="UZR136" s="6"/>
      <c r="UZS136" s="19"/>
      <c r="UZT136" s="8"/>
      <c r="UZU136" s="6"/>
      <c r="UZV136" s="6"/>
      <c r="UZW136" s="19"/>
      <c r="UZX136" s="8"/>
      <c r="UZY136" s="6"/>
      <c r="UZZ136" s="6"/>
      <c r="VAA136" s="19"/>
      <c r="VAB136" s="8"/>
      <c r="VAC136" s="6"/>
      <c r="VAD136" s="6"/>
      <c r="VAE136" s="19"/>
      <c r="VAF136" s="8"/>
      <c r="VAG136" s="6"/>
      <c r="VAH136" s="6"/>
      <c r="VAI136" s="19"/>
      <c r="VAJ136" s="8"/>
      <c r="VAK136" s="6"/>
      <c r="VAL136" s="6"/>
      <c r="VAM136" s="19"/>
      <c r="VAN136" s="8"/>
      <c r="VAO136" s="6"/>
      <c r="VAP136" s="6"/>
      <c r="VAQ136" s="19"/>
      <c r="VAR136" s="8"/>
      <c r="VAS136" s="6"/>
      <c r="VAT136" s="6"/>
      <c r="VAU136" s="19"/>
      <c r="VAV136" s="8"/>
      <c r="VAW136" s="6"/>
      <c r="VAX136" s="6"/>
      <c r="VAY136" s="19"/>
      <c r="VAZ136" s="8"/>
      <c r="VBA136" s="6"/>
      <c r="VBB136" s="6"/>
      <c r="VBC136" s="19"/>
      <c r="VBD136" s="8"/>
      <c r="VBE136" s="6"/>
      <c r="VBF136" s="6"/>
      <c r="VBG136" s="19"/>
      <c r="VBH136" s="8"/>
      <c r="VBI136" s="6"/>
      <c r="VBJ136" s="6"/>
      <c r="VBK136" s="19"/>
      <c r="VBL136" s="8"/>
      <c r="VBM136" s="6"/>
      <c r="VBN136" s="6"/>
      <c r="VBO136" s="19"/>
      <c r="VBP136" s="8"/>
      <c r="VBQ136" s="6"/>
      <c r="VBR136" s="6"/>
      <c r="VBS136" s="19"/>
      <c r="VBT136" s="8"/>
      <c r="VBU136" s="6"/>
      <c r="VBV136" s="6"/>
      <c r="VBW136" s="19"/>
      <c r="VBX136" s="8"/>
      <c r="VBY136" s="6"/>
      <c r="VBZ136" s="6"/>
      <c r="VCA136" s="19"/>
      <c r="VCB136" s="8"/>
      <c r="VCC136" s="6"/>
      <c r="VCD136" s="6"/>
      <c r="VCE136" s="19"/>
      <c r="VCF136" s="8"/>
      <c r="VCG136" s="6"/>
      <c r="VCH136" s="6"/>
      <c r="VCI136" s="19"/>
      <c r="VCJ136" s="8"/>
      <c r="VCK136" s="6"/>
      <c r="VCL136" s="6"/>
      <c r="VCM136" s="19"/>
      <c r="VCN136" s="8"/>
      <c r="VCO136" s="6"/>
      <c r="VCP136" s="6"/>
      <c r="VCQ136" s="19"/>
      <c r="VCR136" s="8"/>
      <c r="VCS136" s="6"/>
      <c r="VCT136" s="6"/>
      <c r="VCU136" s="19"/>
      <c r="VCV136" s="8"/>
      <c r="VCW136" s="6"/>
      <c r="VCX136" s="6"/>
      <c r="VCY136" s="19"/>
      <c r="VCZ136" s="8"/>
      <c r="VDA136" s="6"/>
      <c r="VDB136" s="6"/>
      <c r="VDC136" s="19"/>
      <c r="VDD136" s="8"/>
      <c r="VDE136" s="6"/>
      <c r="VDF136" s="6"/>
      <c r="VDG136" s="19"/>
      <c r="VDH136" s="8"/>
      <c r="VDI136" s="6"/>
      <c r="VDJ136" s="6"/>
      <c r="VDK136" s="19"/>
      <c r="VDL136" s="8"/>
      <c r="VDM136" s="6"/>
      <c r="VDN136" s="6"/>
      <c r="VDO136" s="19"/>
      <c r="VDP136" s="8"/>
      <c r="VDQ136" s="6"/>
      <c r="VDR136" s="6"/>
      <c r="VDS136" s="19"/>
      <c r="VDT136" s="8"/>
      <c r="VDU136" s="6"/>
      <c r="VDV136" s="6"/>
      <c r="VDW136" s="19"/>
      <c r="VDX136" s="8"/>
      <c r="VDY136" s="6"/>
      <c r="VDZ136" s="6"/>
      <c r="VEA136" s="19"/>
      <c r="VEB136" s="8"/>
      <c r="VEC136" s="6"/>
      <c r="VED136" s="6"/>
      <c r="VEE136" s="19"/>
      <c r="VEF136" s="8"/>
      <c r="VEG136" s="6"/>
      <c r="VEH136" s="6"/>
      <c r="VEI136" s="19"/>
      <c r="VEJ136" s="8"/>
      <c r="VEK136" s="6"/>
      <c r="VEL136" s="6"/>
      <c r="VEM136" s="19"/>
      <c r="VEN136" s="8"/>
      <c r="VEO136" s="6"/>
      <c r="VEP136" s="6"/>
      <c r="VEQ136" s="19"/>
      <c r="VER136" s="8"/>
      <c r="VES136" s="6"/>
      <c r="VET136" s="6"/>
      <c r="VEU136" s="19"/>
      <c r="VEV136" s="8"/>
      <c r="VEW136" s="6"/>
      <c r="VEX136" s="6"/>
      <c r="VEY136" s="19"/>
      <c r="VEZ136" s="8"/>
      <c r="VFA136" s="6"/>
      <c r="VFB136" s="6"/>
      <c r="VFC136" s="19"/>
      <c r="VFD136" s="8"/>
      <c r="VFE136" s="6"/>
      <c r="VFF136" s="6"/>
      <c r="VFG136" s="19"/>
      <c r="VFH136" s="8"/>
      <c r="VFI136" s="6"/>
      <c r="VFJ136" s="6"/>
      <c r="VFK136" s="19"/>
      <c r="VFL136" s="8"/>
      <c r="VFM136" s="6"/>
      <c r="VFN136" s="6"/>
      <c r="VFO136" s="19"/>
      <c r="VFP136" s="8"/>
      <c r="VFQ136" s="6"/>
      <c r="VFR136" s="6"/>
      <c r="VFS136" s="19"/>
      <c r="VFT136" s="8"/>
      <c r="VFU136" s="6"/>
      <c r="VFV136" s="6"/>
      <c r="VFW136" s="19"/>
      <c r="VFX136" s="8"/>
      <c r="VFY136" s="6"/>
      <c r="VFZ136" s="6"/>
      <c r="VGA136" s="19"/>
      <c r="VGB136" s="8"/>
      <c r="VGC136" s="6"/>
      <c r="VGD136" s="6"/>
      <c r="VGE136" s="19"/>
      <c r="VGF136" s="8"/>
      <c r="VGG136" s="6"/>
      <c r="VGH136" s="6"/>
      <c r="VGI136" s="19"/>
      <c r="VGJ136" s="8"/>
      <c r="VGK136" s="6"/>
      <c r="VGL136" s="6"/>
      <c r="VGM136" s="19"/>
      <c r="VGN136" s="8"/>
      <c r="VGO136" s="6"/>
      <c r="VGP136" s="6"/>
      <c r="VGQ136" s="19"/>
      <c r="VGR136" s="8"/>
      <c r="VGS136" s="6"/>
      <c r="VGT136" s="6"/>
      <c r="VGU136" s="19"/>
      <c r="VGV136" s="8"/>
      <c r="VGW136" s="6"/>
      <c r="VGX136" s="6"/>
      <c r="VGY136" s="19"/>
      <c r="VGZ136" s="8"/>
      <c r="VHA136" s="6"/>
      <c r="VHB136" s="6"/>
      <c r="VHC136" s="19"/>
      <c r="VHD136" s="8"/>
      <c r="VHE136" s="6"/>
      <c r="VHF136" s="6"/>
      <c r="VHG136" s="19"/>
      <c r="VHH136" s="8"/>
      <c r="VHI136" s="6"/>
      <c r="VHJ136" s="6"/>
      <c r="VHK136" s="19"/>
      <c r="VHL136" s="8"/>
      <c r="VHM136" s="6"/>
      <c r="VHN136" s="6"/>
      <c r="VHO136" s="19"/>
      <c r="VHP136" s="8"/>
      <c r="VHQ136" s="6"/>
      <c r="VHR136" s="6"/>
      <c r="VHS136" s="19"/>
      <c r="VHT136" s="8"/>
      <c r="VHU136" s="6"/>
      <c r="VHV136" s="6"/>
      <c r="VHW136" s="19"/>
      <c r="VHX136" s="8"/>
      <c r="VHY136" s="6"/>
      <c r="VHZ136" s="6"/>
      <c r="VIA136" s="19"/>
      <c r="VIB136" s="8"/>
      <c r="VIC136" s="6"/>
      <c r="VID136" s="6"/>
      <c r="VIE136" s="19"/>
      <c r="VIF136" s="8"/>
      <c r="VIG136" s="6"/>
      <c r="VIH136" s="6"/>
      <c r="VII136" s="19"/>
      <c r="VIJ136" s="8"/>
      <c r="VIK136" s="6"/>
      <c r="VIL136" s="6"/>
      <c r="VIM136" s="19"/>
      <c r="VIN136" s="8"/>
      <c r="VIO136" s="6"/>
      <c r="VIP136" s="6"/>
      <c r="VIQ136" s="19"/>
      <c r="VIR136" s="8"/>
      <c r="VIS136" s="6"/>
      <c r="VIT136" s="6"/>
      <c r="VIU136" s="19"/>
      <c r="VIV136" s="8"/>
      <c r="VIW136" s="6"/>
      <c r="VIX136" s="6"/>
      <c r="VIY136" s="19"/>
      <c r="VIZ136" s="8"/>
      <c r="VJA136" s="6"/>
      <c r="VJB136" s="6"/>
      <c r="VJC136" s="19"/>
      <c r="VJD136" s="8"/>
      <c r="VJE136" s="6"/>
      <c r="VJF136" s="6"/>
      <c r="VJG136" s="19"/>
      <c r="VJH136" s="8"/>
      <c r="VJI136" s="6"/>
      <c r="VJJ136" s="6"/>
      <c r="VJK136" s="19"/>
      <c r="VJL136" s="8"/>
      <c r="VJM136" s="6"/>
      <c r="VJN136" s="6"/>
      <c r="VJO136" s="19"/>
      <c r="VJP136" s="8"/>
      <c r="VJQ136" s="6"/>
      <c r="VJR136" s="6"/>
      <c r="VJS136" s="19"/>
      <c r="VJT136" s="8"/>
      <c r="VJU136" s="6"/>
      <c r="VJV136" s="6"/>
      <c r="VJW136" s="19"/>
      <c r="VJX136" s="8"/>
      <c r="VJY136" s="6"/>
      <c r="VJZ136" s="6"/>
      <c r="VKA136" s="19"/>
      <c r="VKB136" s="8"/>
      <c r="VKC136" s="6"/>
      <c r="VKD136" s="6"/>
      <c r="VKE136" s="19"/>
      <c r="VKF136" s="8"/>
      <c r="VKG136" s="6"/>
      <c r="VKH136" s="6"/>
      <c r="VKI136" s="19"/>
      <c r="VKJ136" s="8"/>
      <c r="VKK136" s="6"/>
      <c r="VKL136" s="6"/>
      <c r="VKM136" s="19"/>
      <c r="VKN136" s="8"/>
      <c r="VKO136" s="6"/>
      <c r="VKP136" s="6"/>
      <c r="VKQ136" s="19"/>
      <c r="VKR136" s="8"/>
      <c r="VKS136" s="6"/>
      <c r="VKT136" s="6"/>
      <c r="VKU136" s="19"/>
      <c r="VKV136" s="8"/>
      <c r="VKW136" s="6"/>
      <c r="VKX136" s="6"/>
      <c r="VKY136" s="19"/>
      <c r="VKZ136" s="8"/>
      <c r="VLA136" s="6"/>
      <c r="VLB136" s="6"/>
      <c r="VLC136" s="19"/>
      <c r="VLD136" s="8"/>
      <c r="VLE136" s="6"/>
      <c r="VLF136" s="6"/>
      <c r="VLG136" s="19"/>
      <c r="VLH136" s="8"/>
      <c r="VLI136" s="6"/>
      <c r="VLJ136" s="6"/>
      <c r="VLK136" s="19"/>
      <c r="VLL136" s="8"/>
      <c r="VLM136" s="6"/>
      <c r="VLN136" s="6"/>
      <c r="VLO136" s="19"/>
      <c r="VLP136" s="8"/>
      <c r="VLQ136" s="6"/>
      <c r="VLR136" s="6"/>
      <c r="VLS136" s="19"/>
      <c r="VLT136" s="8"/>
      <c r="VLU136" s="6"/>
      <c r="VLV136" s="6"/>
      <c r="VLW136" s="19"/>
      <c r="VLX136" s="8"/>
      <c r="VLY136" s="6"/>
      <c r="VLZ136" s="6"/>
      <c r="VMA136" s="19"/>
      <c r="VMB136" s="8"/>
      <c r="VMC136" s="6"/>
      <c r="VMD136" s="6"/>
      <c r="VME136" s="19"/>
      <c r="VMF136" s="8"/>
      <c r="VMG136" s="6"/>
      <c r="VMH136" s="6"/>
      <c r="VMI136" s="19"/>
      <c r="VMJ136" s="8"/>
      <c r="VMK136" s="6"/>
      <c r="VML136" s="6"/>
      <c r="VMM136" s="19"/>
      <c r="VMN136" s="8"/>
      <c r="VMO136" s="6"/>
      <c r="VMP136" s="6"/>
      <c r="VMQ136" s="19"/>
      <c r="VMR136" s="8"/>
      <c r="VMS136" s="6"/>
      <c r="VMT136" s="6"/>
      <c r="VMU136" s="19"/>
      <c r="VMV136" s="8"/>
      <c r="VMW136" s="6"/>
      <c r="VMX136" s="6"/>
      <c r="VMY136" s="19"/>
      <c r="VMZ136" s="8"/>
      <c r="VNA136" s="6"/>
      <c r="VNB136" s="6"/>
      <c r="VNC136" s="19"/>
      <c r="VND136" s="8"/>
      <c r="VNE136" s="6"/>
      <c r="VNF136" s="6"/>
      <c r="VNG136" s="19"/>
      <c r="VNH136" s="8"/>
      <c r="VNI136" s="6"/>
      <c r="VNJ136" s="6"/>
      <c r="VNK136" s="19"/>
      <c r="VNL136" s="8"/>
      <c r="VNM136" s="6"/>
      <c r="VNN136" s="6"/>
      <c r="VNO136" s="19"/>
      <c r="VNP136" s="8"/>
      <c r="VNQ136" s="6"/>
      <c r="VNR136" s="6"/>
      <c r="VNS136" s="19"/>
      <c r="VNT136" s="8"/>
      <c r="VNU136" s="6"/>
      <c r="VNV136" s="6"/>
      <c r="VNW136" s="19"/>
      <c r="VNX136" s="8"/>
      <c r="VNY136" s="6"/>
      <c r="VNZ136" s="6"/>
      <c r="VOA136" s="19"/>
      <c r="VOB136" s="8"/>
      <c r="VOC136" s="6"/>
      <c r="VOD136" s="6"/>
      <c r="VOE136" s="19"/>
      <c r="VOF136" s="8"/>
      <c r="VOG136" s="6"/>
      <c r="VOH136" s="6"/>
      <c r="VOI136" s="19"/>
      <c r="VOJ136" s="8"/>
      <c r="VOK136" s="6"/>
      <c r="VOL136" s="6"/>
      <c r="VOM136" s="19"/>
      <c r="VON136" s="8"/>
      <c r="VOO136" s="6"/>
      <c r="VOP136" s="6"/>
      <c r="VOQ136" s="19"/>
      <c r="VOR136" s="8"/>
      <c r="VOS136" s="6"/>
      <c r="VOT136" s="6"/>
      <c r="VOU136" s="19"/>
      <c r="VOV136" s="8"/>
      <c r="VOW136" s="6"/>
      <c r="VOX136" s="6"/>
      <c r="VOY136" s="19"/>
      <c r="VOZ136" s="8"/>
      <c r="VPA136" s="6"/>
      <c r="VPB136" s="6"/>
      <c r="VPC136" s="19"/>
      <c r="VPD136" s="8"/>
      <c r="VPE136" s="6"/>
      <c r="VPF136" s="6"/>
      <c r="VPG136" s="19"/>
      <c r="VPH136" s="8"/>
      <c r="VPI136" s="6"/>
      <c r="VPJ136" s="6"/>
      <c r="VPK136" s="19"/>
      <c r="VPL136" s="8"/>
      <c r="VPM136" s="6"/>
      <c r="VPN136" s="6"/>
      <c r="VPO136" s="19"/>
      <c r="VPP136" s="8"/>
      <c r="VPQ136" s="6"/>
      <c r="VPR136" s="6"/>
      <c r="VPS136" s="19"/>
      <c r="VPT136" s="8"/>
      <c r="VPU136" s="6"/>
      <c r="VPV136" s="6"/>
      <c r="VPW136" s="19"/>
      <c r="VPX136" s="8"/>
      <c r="VPY136" s="6"/>
      <c r="VPZ136" s="6"/>
      <c r="VQA136" s="19"/>
      <c r="VQB136" s="8"/>
      <c r="VQC136" s="6"/>
      <c r="VQD136" s="6"/>
      <c r="VQE136" s="19"/>
      <c r="VQF136" s="8"/>
      <c r="VQG136" s="6"/>
      <c r="VQH136" s="6"/>
      <c r="VQI136" s="19"/>
      <c r="VQJ136" s="8"/>
      <c r="VQK136" s="6"/>
      <c r="VQL136" s="6"/>
      <c r="VQM136" s="19"/>
      <c r="VQN136" s="8"/>
      <c r="VQO136" s="6"/>
      <c r="VQP136" s="6"/>
      <c r="VQQ136" s="19"/>
      <c r="VQR136" s="8"/>
      <c r="VQS136" s="6"/>
      <c r="VQT136" s="6"/>
      <c r="VQU136" s="19"/>
      <c r="VQV136" s="8"/>
      <c r="VQW136" s="6"/>
      <c r="VQX136" s="6"/>
      <c r="VQY136" s="19"/>
      <c r="VQZ136" s="8"/>
      <c r="VRA136" s="6"/>
      <c r="VRB136" s="6"/>
      <c r="VRC136" s="19"/>
      <c r="VRD136" s="8"/>
      <c r="VRE136" s="6"/>
      <c r="VRF136" s="6"/>
      <c r="VRG136" s="19"/>
      <c r="VRH136" s="8"/>
      <c r="VRI136" s="6"/>
      <c r="VRJ136" s="6"/>
      <c r="VRK136" s="19"/>
      <c r="VRL136" s="8"/>
      <c r="VRM136" s="6"/>
      <c r="VRN136" s="6"/>
      <c r="VRO136" s="19"/>
      <c r="VRP136" s="8"/>
      <c r="VRQ136" s="6"/>
      <c r="VRR136" s="6"/>
      <c r="VRS136" s="19"/>
      <c r="VRT136" s="8"/>
      <c r="VRU136" s="6"/>
      <c r="VRV136" s="6"/>
      <c r="VRW136" s="19"/>
      <c r="VRX136" s="8"/>
      <c r="VRY136" s="6"/>
      <c r="VRZ136" s="6"/>
      <c r="VSA136" s="19"/>
      <c r="VSB136" s="8"/>
      <c r="VSC136" s="6"/>
      <c r="VSD136" s="6"/>
      <c r="VSE136" s="19"/>
      <c r="VSF136" s="8"/>
      <c r="VSG136" s="6"/>
      <c r="VSH136" s="6"/>
      <c r="VSI136" s="19"/>
      <c r="VSJ136" s="8"/>
      <c r="VSK136" s="6"/>
      <c r="VSL136" s="6"/>
      <c r="VSM136" s="19"/>
      <c r="VSN136" s="8"/>
      <c r="VSO136" s="6"/>
      <c r="VSP136" s="6"/>
      <c r="VSQ136" s="19"/>
      <c r="VSR136" s="8"/>
      <c r="VSS136" s="6"/>
      <c r="VST136" s="6"/>
      <c r="VSU136" s="19"/>
      <c r="VSV136" s="8"/>
      <c r="VSW136" s="6"/>
      <c r="VSX136" s="6"/>
      <c r="VSY136" s="19"/>
      <c r="VSZ136" s="8"/>
      <c r="VTA136" s="6"/>
      <c r="VTB136" s="6"/>
      <c r="VTC136" s="19"/>
      <c r="VTD136" s="8"/>
      <c r="VTE136" s="6"/>
      <c r="VTF136" s="6"/>
      <c r="VTG136" s="19"/>
      <c r="VTH136" s="8"/>
      <c r="VTI136" s="6"/>
      <c r="VTJ136" s="6"/>
      <c r="VTK136" s="19"/>
      <c r="VTL136" s="8"/>
      <c r="VTM136" s="6"/>
      <c r="VTN136" s="6"/>
      <c r="VTO136" s="19"/>
      <c r="VTP136" s="8"/>
      <c r="VTQ136" s="6"/>
      <c r="VTR136" s="6"/>
      <c r="VTS136" s="19"/>
      <c r="VTT136" s="8"/>
      <c r="VTU136" s="6"/>
      <c r="VTV136" s="6"/>
      <c r="VTW136" s="19"/>
      <c r="VTX136" s="8"/>
      <c r="VTY136" s="6"/>
      <c r="VTZ136" s="6"/>
      <c r="VUA136" s="19"/>
      <c r="VUB136" s="8"/>
      <c r="VUC136" s="6"/>
      <c r="VUD136" s="6"/>
      <c r="VUE136" s="19"/>
      <c r="VUF136" s="8"/>
      <c r="VUG136" s="6"/>
      <c r="VUH136" s="6"/>
      <c r="VUI136" s="19"/>
      <c r="VUJ136" s="8"/>
      <c r="VUK136" s="6"/>
      <c r="VUL136" s="6"/>
      <c r="VUM136" s="19"/>
      <c r="VUN136" s="8"/>
      <c r="VUO136" s="6"/>
      <c r="VUP136" s="6"/>
      <c r="VUQ136" s="19"/>
      <c r="VUR136" s="8"/>
      <c r="VUS136" s="6"/>
      <c r="VUT136" s="6"/>
      <c r="VUU136" s="19"/>
      <c r="VUV136" s="8"/>
      <c r="VUW136" s="6"/>
      <c r="VUX136" s="6"/>
      <c r="VUY136" s="19"/>
      <c r="VUZ136" s="8"/>
      <c r="VVA136" s="6"/>
      <c r="VVB136" s="6"/>
      <c r="VVC136" s="19"/>
      <c r="VVD136" s="8"/>
      <c r="VVE136" s="6"/>
      <c r="VVF136" s="6"/>
      <c r="VVG136" s="19"/>
      <c r="VVH136" s="8"/>
      <c r="VVI136" s="6"/>
      <c r="VVJ136" s="6"/>
      <c r="VVK136" s="19"/>
      <c r="VVL136" s="8"/>
      <c r="VVM136" s="6"/>
      <c r="VVN136" s="6"/>
      <c r="VVO136" s="19"/>
      <c r="VVP136" s="8"/>
      <c r="VVQ136" s="6"/>
      <c r="VVR136" s="6"/>
      <c r="VVS136" s="19"/>
      <c r="VVT136" s="8"/>
      <c r="VVU136" s="6"/>
      <c r="VVV136" s="6"/>
      <c r="VVW136" s="19"/>
      <c r="VVX136" s="8"/>
      <c r="VVY136" s="6"/>
      <c r="VVZ136" s="6"/>
      <c r="VWA136" s="19"/>
      <c r="VWB136" s="8"/>
      <c r="VWC136" s="6"/>
      <c r="VWD136" s="6"/>
      <c r="VWE136" s="19"/>
      <c r="VWF136" s="8"/>
      <c r="VWG136" s="6"/>
      <c r="VWH136" s="6"/>
      <c r="VWI136" s="19"/>
      <c r="VWJ136" s="8"/>
      <c r="VWK136" s="6"/>
      <c r="VWL136" s="6"/>
      <c r="VWM136" s="19"/>
      <c r="VWN136" s="8"/>
      <c r="VWO136" s="6"/>
      <c r="VWP136" s="6"/>
      <c r="VWQ136" s="19"/>
      <c r="VWR136" s="8"/>
      <c r="VWS136" s="6"/>
      <c r="VWT136" s="6"/>
      <c r="VWU136" s="19"/>
      <c r="VWV136" s="8"/>
      <c r="VWW136" s="6"/>
      <c r="VWX136" s="6"/>
      <c r="VWY136" s="19"/>
      <c r="VWZ136" s="8"/>
      <c r="VXA136" s="6"/>
      <c r="VXB136" s="6"/>
      <c r="VXC136" s="19"/>
      <c r="VXD136" s="8"/>
      <c r="VXE136" s="6"/>
      <c r="VXF136" s="6"/>
      <c r="VXG136" s="19"/>
      <c r="VXH136" s="8"/>
      <c r="VXI136" s="6"/>
      <c r="VXJ136" s="6"/>
      <c r="VXK136" s="19"/>
      <c r="VXL136" s="8"/>
      <c r="VXM136" s="6"/>
      <c r="VXN136" s="6"/>
      <c r="VXO136" s="19"/>
      <c r="VXP136" s="8"/>
      <c r="VXQ136" s="6"/>
      <c r="VXR136" s="6"/>
      <c r="VXS136" s="19"/>
      <c r="VXT136" s="8"/>
      <c r="VXU136" s="6"/>
      <c r="VXV136" s="6"/>
      <c r="VXW136" s="19"/>
      <c r="VXX136" s="8"/>
      <c r="VXY136" s="6"/>
      <c r="VXZ136" s="6"/>
      <c r="VYA136" s="19"/>
      <c r="VYB136" s="8"/>
      <c r="VYC136" s="6"/>
      <c r="VYD136" s="6"/>
      <c r="VYE136" s="19"/>
      <c r="VYF136" s="8"/>
      <c r="VYG136" s="6"/>
      <c r="VYH136" s="6"/>
      <c r="VYI136" s="19"/>
      <c r="VYJ136" s="8"/>
      <c r="VYK136" s="6"/>
      <c r="VYL136" s="6"/>
      <c r="VYM136" s="19"/>
      <c r="VYN136" s="8"/>
      <c r="VYO136" s="6"/>
      <c r="VYP136" s="6"/>
      <c r="VYQ136" s="19"/>
      <c r="VYR136" s="8"/>
      <c r="VYS136" s="6"/>
      <c r="VYT136" s="6"/>
      <c r="VYU136" s="19"/>
      <c r="VYV136" s="8"/>
      <c r="VYW136" s="6"/>
      <c r="VYX136" s="6"/>
      <c r="VYY136" s="19"/>
      <c r="VYZ136" s="8"/>
      <c r="VZA136" s="6"/>
      <c r="VZB136" s="6"/>
      <c r="VZC136" s="19"/>
      <c r="VZD136" s="8"/>
      <c r="VZE136" s="6"/>
      <c r="VZF136" s="6"/>
      <c r="VZG136" s="19"/>
      <c r="VZH136" s="8"/>
      <c r="VZI136" s="6"/>
      <c r="VZJ136" s="6"/>
      <c r="VZK136" s="19"/>
      <c r="VZL136" s="8"/>
      <c r="VZM136" s="6"/>
      <c r="VZN136" s="6"/>
      <c r="VZO136" s="19"/>
      <c r="VZP136" s="8"/>
      <c r="VZQ136" s="6"/>
      <c r="VZR136" s="6"/>
      <c r="VZS136" s="19"/>
      <c r="VZT136" s="8"/>
      <c r="VZU136" s="6"/>
      <c r="VZV136" s="6"/>
      <c r="VZW136" s="19"/>
      <c r="VZX136" s="8"/>
      <c r="VZY136" s="6"/>
      <c r="VZZ136" s="6"/>
      <c r="WAA136" s="19"/>
      <c r="WAB136" s="8"/>
      <c r="WAC136" s="6"/>
      <c r="WAD136" s="6"/>
      <c r="WAE136" s="19"/>
      <c r="WAF136" s="8"/>
      <c r="WAG136" s="6"/>
      <c r="WAH136" s="6"/>
      <c r="WAI136" s="19"/>
      <c r="WAJ136" s="8"/>
      <c r="WAK136" s="6"/>
      <c r="WAL136" s="6"/>
      <c r="WAM136" s="19"/>
      <c r="WAN136" s="8"/>
      <c r="WAO136" s="6"/>
      <c r="WAP136" s="6"/>
      <c r="WAQ136" s="19"/>
      <c r="WAR136" s="8"/>
      <c r="WAS136" s="6"/>
      <c r="WAT136" s="6"/>
      <c r="WAU136" s="19"/>
      <c r="WAV136" s="8"/>
      <c r="WAW136" s="6"/>
      <c r="WAX136" s="6"/>
      <c r="WAY136" s="19"/>
      <c r="WAZ136" s="8"/>
      <c r="WBA136" s="6"/>
      <c r="WBB136" s="6"/>
      <c r="WBC136" s="19"/>
      <c r="WBD136" s="8"/>
      <c r="WBE136" s="6"/>
      <c r="WBF136" s="6"/>
      <c r="WBG136" s="19"/>
      <c r="WBH136" s="8"/>
      <c r="WBI136" s="6"/>
      <c r="WBJ136" s="6"/>
      <c r="WBK136" s="19"/>
      <c r="WBL136" s="8"/>
      <c r="WBM136" s="6"/>
      <c r="WBN136" s="6"/>
      <c r="WBO136" s="19"/>
      <c r="WBP136" s="8"/>
      <c r="WBQ136" s="6"/>
      <c r="WBR136" s="6"/>
      <c r="WBS136" s="19"/>
      <c r="WBT136" s="8"/>
      <c r="WBU136" s="6"/>
      <c r="WBV136" s="6"/>
      <c r="WBW136" s="19"/>
      <c r="WBX136" s="8"/>
      <c r="WBY136" s="6"/>
      <c r="WBZ136" s="6"/>
      <c r="WCA136" s="19"/>
      <c r="WCB136" s="8"/>
      <c r="WCC136" s="6"/>
      <c r="WCD136" s="6"/>
      <c r="WCE136" s="19"/>
      <c r="WCF136" s="8"/>
      <c r="WCG136" s="6"/>
      <c r="WCH136" s="6"/>
      <c r="WCI136" s="19"/>
      <c r="WCJ136" s="8"/>
      <c r="WCK136" s="6"/>
      <c r="WCL136" s="6"/>
      <c r="WCM136" s="19"/>
      <c r="WCN136" s="8"/>
      <c r="WCO136" s="6"/>
      <c r="WCP136" s="6"/>
      <c r="WCQ136" s="19"/>
      <c r="WCR136" s="8"/>
      <c r="WCS136" s="6"/>
      <c r="WCT136" s="6"/>
      <c r="WCU136" s="19"/>
      <c r="WCV136" s="8"/>
      <c r="WCW136" s="6"/>
      <c r="WCX136" s="6"/>
      <c r="WCY136" s="19"/>
      <c r="WCZ136" s="8"/>
      <c r="WDA136" s="6"/>
      <c r="WDB136" s="6"/>
      <c r="WDC136" s="19"/>
      <c r="WDD136" s="8"/>
      <c r="WDE136" s="6"/>
      <c r="WDF136" s="6"/>
      <c r="WDG136" s="19"/>
      <c r="WDH136" s="8"/>
      <c r="WDI136" s="6"/>
      <c r="WDJ136" s="6"/>
      <c r="WDK136" s="19"/>
      <c r="WDL136" s="8"/>
      <c r="WDM136" s="6"/>
      <c r="WDN136" s="6"/>
      <c r="WDO136" s="19"/>
      <c r="WDP136" s="8"/>
      <c r="WDQ136" s="6"/>
      <c r="WDR136" s="6"/>
      <c r="WDS136" s="19"/>
      <c r="WDT136" s="8"/>
      <c r="WDU136" s="6"/>
      <c r="WDV136" s="6"/>
      <c r="WDW136" s="19"/>
      <c r="WDX136" s="8"/>
      <c r="WDY136" s="6"/>
      <c r="WDZ136" s="6"/>
      <c r="WEA136" s="19"/>
      <c r="WEB136" s="8"/>
      <c r="WEC136" s="6"/>
      <c r="WED136" s="6"/>
      <c r="WEE136" s="19"/>
      <c r="WEF136" s="8"/>
      <c r="WEG136" s="6"/>
      <c r="WEH136" s="6"/>
      <c r="WEI136" s="19"/>
      <c r="WEJ136" s="8"/>
      <c r="WEK136" s="6"/>
      <c r="WEL136" s="6"/>
      <c r="WEM136" s="19"/>
      <c r="WEN136" s="8"/>
      <c r="WEO136" s="6"/>
      <c r="WEP136" s="6"/>
      <c r="WEQ136" s="19"/>
      <c r="WER136" s="8"/>
      <c r="WES136" s="6"/>
      <c r="WET136" s="6"/>
      <c r="WEU136" s="19"/>
      <c r="WEV136" s="8"/>
      <c r="WEW136" s="6"/>
      <c r="WEX136" s="6"/>
      <c r="WEY136" s="19"/>
      <c r="WEZ136" s="8"/>
      <c r="WFA136" s="6"/>
      <c r="WFB136" s="6"/>
      <c r="WFC136" s="19"/>
      <c r="WFD136" s="8"/>
      <c r="WFE136" s="6"/>
      <c r="WFF136" s="6"/>
      <c r="WFG136" s="19"/>
      <c r="WFH136" s="8"/>
      <c r="WFI136" s="6"/>
      <c r="WFJ136" s="6"/>
      <c r="WFK136" s="19"/>
      <c r="WFL136" s="8"/>
      <c r="WFM136" s="6"/>
      <c r="WFN136" s="6"/>
      <c r="WFO136" s="19"/>
      <c r="WFP136" s="8"/>
      <c r="WFQ136" s="6"/>
      <c r="WFR136" s="6"/>
      <c r="WFS136" s="19"/>
      <c r="WFT136" s="8"/>
      <c r="WFU136" s="6"/>
      <c r="WFV136" s="6"/>
      <c r="WFW136" s="19"/>
      <c r="WFX136" s="8"/>
      <c r="WFY136" s="6"/>
      <c r="WFZ136" s="6"/>
      <c r="WGA136" s="19"/>
      <c r="WGB136" s="8"/>
      <c r="WGC136" s="6"/>
      <c r="WGD136" s="6"/>
      <c r="WGE136" s="19"/>
      <c r="WGF136" s="8"/>
      <c r="WGG136" s="6"/>
      <c r="WGH136" s="6"/>
      <c r="WGI136" s="19"/>
      <c r="WGJ136" s="8"/>
      <c r="WGK136" s="6"/>
      <c r="WGL136" s="6"/>
      <c r="WGM136" s="19"/>
      <c r="WGN136" s="8"/>
      <c r="WGO136" s="6"/>
      <c r="WGP136" s="6"/>
      <c r="WGQ136" s="19"/>
      <c r="WGR136" s="8"/>
      <c r="WGS136" s="6"/>
      <c r="WGT136" s="6"/>
      <c r="WGU136" s="19"/>
      <c r="WGV136" s="8"/>
      <c r="WGW136" s="6"/>
      <c r="WGX136" s="6"/>
      <c r="WGY136" s="19"/>
      <c r="WGZ136" s="8"/>
      <c r="WHA136" s="6"/>
      <c r="WHB136" s="6"/>
      <c r="WHC136" s="19"/>
      <c r="WHD136" s="8"/>
      <c r="WHE136" s="6"/>
      <c r="WHF136" s="6"/>
      <c r="WHG136" s="19"/>
      <c r="WHH136" s="8"/>
      <c r="WHI136" s="6"/>
      <c r="WHJ136" s="6"/>
      <c r="WHK136" s="19"/>
      <c r="WHL136" s="8"/>
      <c r="WHM136" s="6"/>
      <c r="WHN136" s="6"/>
      <c r="WHO136" s="19"/>
      <c r="WHP136" s="8"/>
      <c r="WHQ136" s="6"/>
      <c r="WHR136" s="6"/>
      <c r="WHS136" s="19"/>
      <c r="WHT136" s="8"/>
      <c r="WHU136" s="6"/>
      <c r="WHV136" s="6"/>
      <c r="WHW136" s="19"/>
      <c r="WHX136" s="8"/>
      <c r="WHY136" s="6"/>
      <c r="WHZ136" s="6"/>
      <c r="WIA136" s="19"/>
      <c r="WIB136" s="8"/>
      <c r="WIC136" s="6"/>
      <c r="WID136" s="6"/>
      <c r="WIE136" s="19"/>
      <c r="WIF136" s="8"/>
      <c r="WIG136" s="6"/>
      <c r="WIH136" s="6"/>
      <c r="WII136" s="19"/>
      <c r="WIJ136" s="8"/>
      <c r="WIK136" s="6"/>
      <c r="WIL136" s="6"/>
      <c r="WIM136" s="19"/>
      <c r="WIN136" s="8"/>
      <c r="WIO136" s="6"/>
      <c r="WIP136" s="6"/>
      <c r="WIQ136" s="19"/>
      <c r="WIR136" s="8"/>
      <c r="WIS136" s="6"/>
      <c r="WIT136" s="6"/>
      <c r="WIU136" s="19"/>
      <c r="WIV136" s="8"/>
      <c r="WIW136" s="6"/>
      <c r="WIX136" s="6"/>
      <c r="WIY136" s="19"/>
      <c r="WIZ136" s="8"/>
      <c r="WJA136" s="6"/>
      <c r="WJB136" s="6"/>
      <c r="WJC136" s="19"/>
      <c r="WJD136" s="8"/>
      <c r="WJE136" s="6"/>
      <c r="WJF136" s="6"/>
      <c r="WJG136" s="19"/>
      <c r="WJH136" s="8"/>
      <c r="WJI136" s="6"/>
      <c r="WJJ136" s="6"/>
      <c r="WJK136" s="19"/>
      <c r="WJL136" s="8"/>
      <c r="WJM136" s="6"/>
      <c r="WJN136" s="6"/>
      <c r="WJO136" s="19"/>
      <c r="WJP136" s="8"/>
      <c r="WJQ136" s="6"/>
      <c r="WJR136" s="6"/>
      <c r="WJS136" s="19"/>
      <c r="WJT136" s="8"/>
      <c r="WJU136" s="6"/>
      <c r="WJV136" s="6"/>
      <c r="WJW136" s="19"/>
      <c r="WJX136" s="8"/>
      <c r="WJY136" s="6"/>
      <c r="WJZ136" s="6"/>
      <c r="WKA136" s="19"/>
      <c r="WKB136" s="8"/>
      <c r="WKC136" s="6"/>
      <c r="WKD136" s="6"/>
      <c r="WKE136" s="19"/>
      <c r="WKF136" s="8"/>
      <c r="WKG136" s="6"/>
      <c r="WKH136" s="6"/>
      <c r="WKI136" s="19"/>
      <c r="WKJ136" s="8"/>
      <c r="WKK136" s="6"/>
      <c r="WKL136" s="6"/>
      <c r="WKM136" s="19"/>
      <c r="WKN136" s="8"/>
      <c r="WKO136" s="6"/>
      <c r="WKP136" s="6"/>
      <c r="WKQ136" s="19"/>
      <c r="WKR136" s="8"/>
      <c r="WKS136" s="6"/>
      <c r="WKT136" s="6"/>
      <c r="WKU136" s="19"/>
      <c r="WKV136" s="8"/>
      <c r="WKW136" s="6"/>
      <c r="WKX136" s="6"/>
      <c r="WKY136" s="19"/>
      <c r="WKZ136" s="8"/>
      <c r="WLA136" s="6"/>
      <c r="WLB136" s="6"/>
      <c r="WLC136" s="19"/>
      <c r="WLD136" s="8"/>
      <c r="WLE136" s="6"/>
      <c r="WLF136" s="6"/>
      <c r="WLG136" s="19"/>
      <c r="WLH136" s="8"/>
      <c r="WLI136" s="6"/>
      <c r="WLJ136" s="6"/>
      <c r="WLK136" s="19"/>
      <c r="WLL136" s="8"/>
      <c r="WLM136" s="6"/>
      <c r="WLN136" s="6"/>
      <c r="WLO136" s="19"/>
      <c r="WLP136" s="8"/>
      <c r="WLQ136" s="6"/>
      <c r="WLR136" s="6"/>
      <c r="WLS136" s="19"/>
      <c r="WLT136" s="8"/>
      <c r="WLU136" s="6"/>
      <c r="WLV136" s="6"/>
      <c r="WLW136" s="19"/>
      <c r="WLX136" s="8"/>
      <c r="WLY136" s="6"/>
      <c r="WLZ136" s="6"/>
      <c r="WMA136" s="19"/>
      <c r="WMB136" s="8"/>
      <c r="WMC136" s="6"/>
      <c r="WMD136" s="6"/>
      <c r="WME136" s="19"/>
      <c r="WMF136" s="8"/>
      <c r="WMG136" s="6"/>
      <c r="WMH136" s="6"/>
      <c r="WMI136" s="19"/>
      <c r="WMJ136" s="8"/>
      <c r="WMK136" s="6"/>
      <c r="WML136" s="6"/>
      <c r="WMM136" s="19"/>
      <c r="WMN136" s="8"/>
      <c r="WMO136" s="6"/>
      <c r="WMP136" s="6"/>
      <c r="WMQ136" s="19"/>
      <c r="WMR136" s="8"/>
      <c r="WMS136" s="6"/>
      <c r="WMT136" s="6"/>
      <c r="WMU136" s="19"/>
      <c r="WMV136" s="8"/>
      <c r="WMW136" s="6"/>
      <c r="WMX136" s="6"/>
      <c r="WMY136" s="19"/>
      <c r="WMZ136" s="8"/>
      <c r="WNA136" s="6"/>
      <c r="WNB136" s="6"/>
      <c r="WNC136" s="19"/>
      <c r="WND136" s="8"/>
      <c r="WNE136" s="6"/>
      <c r="WNF136" s="6"/>
      <c r="WNG136" s="19"/>
      <c r="WNH136" s="8"/>
      <c r="WNI136" s="6"/>
      <c r="WNJ136" s="6"/>
      <c r="WNK136" s="19"/>
      <c r="WNL136" s="8"/>
      <c r="WNM136" s="6"/>
      <c r="WNN136" s="6"/>
      <c r="WNO136" s="19"/>
      <c r="WNP136" s="8"/>
      <c r="WNQ136" s="6"/>
      <c r="WNR136" s="6"/>
      <c r="WNS136" s="19"/>
      <c r="WNT136" s="8"/>
      <c r="WNU136" s="6"/>
      <c r="WNV136" s="6"/>
      <c r="WNW136" s="19"/>
      <c r="WNX136" s="8"/>
      <c r="WNY136" s="6"/>
      <c r="WNZ136" s="6"/>
      <c r="WOA136" s="19"/>
      <c r="WOB136" s="8"/>
      <c r="WOC136" s="6"/>
      <c r="WOD136" s="6"/>
      <c r="WOE136" s="19"/>
      <c r="WOF136" s="8"/>
      <c r="WOG136" s="6"/>
      <c r="WOH136" s="6"/>
      <c r="WOI136" s="19"/>
      <c r="WOJ136" s="8"/>
      <c r="WOK136" s="6"/>
      <c r="WOL136" s="6"/>
      <c r="WOM136" s="19"/>
      <c r="WON136" s="8"/>
      <c r="WOO136" s="6"/>
      <c r="WOP136" s="6"/>
      <c r="WOQ136" s="19"/>
      <c r="WOR136" s="8"/>
      <c r="WOS136" s="6"/>
      <c r="WOT136" s="6"/>
      <c r="WOU136" s="19"/>
      <c r="WOV136" s="8"/>
      <c r="WOW136" s="6"/>
      <c r="WOX136" s="6"/>
      <c r="WOY136" s="19"/>
      <c r="WOZ136" s="8"/>
      <c r="WPA136" s="6"/>
      <c r="WPB136" s="6"/>
      <c r="WPC136" s="19"/>
      <c r="WPD136" s="8"/>
      <c r="WPE136" s="6"/>
      <c r="WPF136" s="6"/>
      <c r="WPG136" s="19"/>
      <c r="WPH136" s="8"/>
      <c r="WPI136" s="6"/>
      <c r="WPJ136" s="6"/>
      <c r="WPK136" s="19"/>
      <c r="WPL136" s="8"/>
      <c r="WPM136" s="6"/>
      <c r="WPN136" s="6"/>
      <c r="WPO136" s="19"/>
      <c r="WPP136" s="8"/>
      <c r="WPQ136" s="6"/>
      <c r="WPR136" s="6"/>
      <c r="WPS136" s="19"/>
      <c r="WPT136" s="8"/>
      <c r="WPU136" s="6"/>
      <c r="WPV136" s="6"/>
      <c r="WPW136" s="19"/>
      <c r="WPX136" s="8"/>
      <c r="WPY136" s="6"/>
      <c r="WPZ136" s="6"/>
      <c r="WQA136" s="19"/>
      <c r="WQB136" s="8"/>
      <c r="WQC136" s="6"/>
      <c r="WQD136" s="6"/>
      <c r="WQE136" s="19"/>
      <c r="WQF136" s="8"/>
      <c r="WQG136" s="6"/>
      <c r="WQH136" s="6"/>
      <c r="WQI136" s="19"/>
      <c r="WQJ136" s="8"/>
      <c r="WQK136" s="6"/>
      <c r="WQL136" s="6"/>
      <c r="WQM136" s="19"/>
      <c r="WQN136" s="8"/>
      <c r="WQO136" s="6"/>
      <c r="WQP136" s="6"/>
      <c r="WQQ136" s="19"/>
      <c r="WQR136" s="8"/>
      <c r="WQS136" s="6"/>
      <c r="WQT136" s="6"/>
      <c r="WQU136" s="19"/>
      <c r="WQV136" s="8"/>
      <c r="WQW136" s="6"/>
      <c r="WQX136" s="6"/>
      <c r="WQY136" s="19"/>
      <c r="WQZ136" s="8"/>
      <c r="WRA136" s="6"/>
      <c r="WRB136" s="6"/>
      <c r="WRC136" s="19"/>
      <c r="WRD136" s="8"/>
      <c r="WRE136" s="6"/>
      <c r="WRF136" s="6"/>
      <c r="WRG136" s="19"/>
      <c r="WRH136" s="8"/>
      <c r="WRI136" s="6"/>
      <c r="WRJ136" s="6"/>
      <c r="WRK136" s="19"/>
      <c r="WRL136" s="8"/>
      <c r="WRM136" s="6"/>
      <c r="WRN136" s="6"/>
      <c r="WRO136" s="19"/>
      <c r="WRP136" s="8"/>
      <c r="WRQ136" s="6"/>
      <c r="WRR136" s="6"/>
      <c r="WRS136" s="19"/>
      <c r="WRT136" s="8"/>
      <c r="WRU136" s="6"/>
      <c r="WRV136" s="6"/>
      <c r="WRW136" s="19"/>
      <c r="WRX136" s="8"/>
      <c r="WRY136" s="6"/>
      <c r="WRZ136" s="6"/>
      <c r="WSA136" s="19"/>
      <c r="WSB136" s="8"/>
      <c r="WSC136" s="6"/>
      <c r="WSD136" s="6"/>
      <c r="WSE136" s="19"/>
      <c r="WSF136" s="8"/>
      <c r="WSG136" s="6"/>
      <c r="WSH136" s="6"/>
      <c r="WSI136" s="19"/>
      <c r="WSJ136" s="8"/>
      <c r="WSK136" s="6"/>
      <c r="WSL136" s="6"/>
      <c r="WSM136" s="19"/>
      <c r="WSN136" s="8"/>
      <c r="WSO136" s="6"/>
      <c r="WSP136" s="6"/>
      <c r="WSQ136" s="19"/>
      <c r="WSR136" s="8"/>
      <c r="WSS136" s="6"/>
      <c r="WST136" s="6"/>
      <c r="WSU136" s="19"/>
      <c r="WSV136" s="8"/>
      <c r="WSW136" s="6"/>
      <c r="WSX136" s="6"/>
      <c r="WSY136" s="19"/>
      <c r="WSZ136" s="8"/>
      <c r="WTA136" s="6"/>
      <c r="WTB136" s="6"/>
      <c r="WTC136" s="19"/>
      <c r="WTD136" s="8"/>
      <c r="WTE136" s="6"/>
      <c r="WTF136" s="6"/>
      <c r="WTG136" s="19"/>
      <c r="WTH136" s="8"/>
      <c r="WTI136" s="6"/>
      <c r="WTJ136" s="6"/>
      <c r="WTK136" s="19"/>
      <c r="WTL136" s="8"/>
      <c r="WTM136" s="6"/>
      <c r="WTN136" s="6"/>
      <c r="WTO136" s="19"/>
      <c r="WTP136" s="8"/>
      <c r="WTQ136" s="6"/>
      <c r="WTR136" s="6"/>
      <c r="WTS136" s="19"/>
      <c r="WTT136" s="8"/>
      <c r="WTU136" s="6"/>
      <c r="WTV136" s="6"/>
      <c r="WTW136" s="19"/>
      <c r="WTX136" s="8"/>
      <c r="WTY136" s="6"/>
      <c r="WTZ136" s="6"/>
      <c r="WUA136" s="19"/>
      <c r="WUB136" s="8"/>
      <c r="WUC136" s="6"/>
      <c r="WUD136" s="6"/>
      <c r="WUE136" s="19"/>
      <c r="WUF136" s="8"/>
      <c r="WUG136" s="6"/>
      <c r="WUH136" s="6"/>
      <c r="WUI136" s="19"/>
      <c r="WUJ136" s="8"/>
      <c r="WUK136" s="6"/>
      <c r="WUL136" s="6"/>
      <c r="WUM136" s="19"/>
      <c r="WUN136" s="8"/>
      <c r="WUO136" s="6"/>
      <c r="WUP136" s="6"/>
      <c r="WUQ136" s="19"/>
      <c r="WUR136" s="8"/>
      <c r="WUS136" s="6"/>
      <c r="WUT136" s="6"/>
      <c r="WUU136" s="19"/>
      <c r="WUV136" s="8"/>
      <c r="WUW136" s="6"/>
      <c r="WUX136" s="6"/>
      <c r="WUY136" s="19"/>
      <c r="WUZ136" s="8"/>
      <c r="WVA136" s="6"/>
      <c r="WVB136" s="6"/>
      <c r="WVC136" s="19"/>
      <c r="WVD136" s="8"/>
      <c r="WVE136" s="6"/>
      <c r="WVF136" s="6"/>
      <c r="WVG136" s="19"/>
      <c r="WVH136" s="8"/>
      <c r="WVI136" s="6"/>
      <c r="WVJ136" s="6"/>
      <c r="WVK136" s="19"/>
      <c r="WVL136" s="8"/>
      <c r="WVM136" s="6"/>
      <c r="WVN136" s="6"/>
      <c r="WVO136" s="19"/>
      <c r="WVP136" s="8"/>
      <c r="WVQ136" s="6"/>
      <c r="WVR136" s="6"/>
      <c r="WVS136" s="19"/>
      <c r="WVT136" s="8"/>
      <c r="WVU136" s="6"/>
      <c r="WVV136" s="6"/>
      <c r="WVW136" s="19"/>
      <c r="WVX136" s="8"/>
      <c r="WVY136" s="6"/>
      <c r="WVZ136" s="6"/>
      <c r="WWA136" s="19"/>
      <c r="WWB136" s="8"/>
      <c r="WWC136" s="6"/>
      <c r="WWD136" s="6"/>
      <c r="WWE136" s="19"/>
      <c r="WWF136" s="8"/>
      <c r="WWG136" s="6"/>
      <c r="WWH136" s="6"/>
      <c r="WWI136" s="19"/>
      <c r="WWJ136" s="8"/>
      <c r="WWK136" s="6"/>
      <c r="WWL136" s="6"/>
      <c r="WWM136" s="19"/>
      <c r="WWN136" s="8"/>
      <c r="WWO136" s="6"/>
      <c r="WWP136" s="6"/>
      <c r="WWQ136" s="19"/>
      <c r="WWR136" s="8"/>
      <c r="WWS136" s="6"/>
      <c r="WWT136" s="6"/>
      <c r="WWU136" s="19"/>
      <c r="WWV136" s="8"/>
      <c r="WWW136" s="6"/>
      <c r="WWX136" s="6"/>
      <c r="WWY136" s="19"/>
      <c r="WWZ136" s="8"/>
      <c r="WXA136" s="6"/>
      <c r="WXB136" s="6"/>
      <c r="WXC136" s="19"/>
      <c r="WXD136" s="8"/>
      <c r="WXE136" s="6"/>
      <c r="WXF136" s="6"/>
      <c r="WXG136" s="19"/>
      <c r="WXH136" s="8"/>
      <c r="WXI136" s="6"/>
      <c r="WXJ136" s="6"/>
      <c r="WXK136" s="19"/>
      <c r="WXL136" s="8"/>
      <c r="WXM136" s="6"/>
      <c r="WXN136" s="6"/>
      <c r="WXO136" s="19"/>
      <c r="WXP136" s="8"/>
      <c r="WXQ136" s="6"/>
      <c r="WXR136" s="6"/>
      <c r="WXS136" s="19"/>
      <c r="WXT136" s="8"/>
      <c r="WXU136" s="6"/>
      <c r="WXV136" s="6"/>
      <c r="WXW136" s="19"/>
      <c r="WXX136" s="8"/>
      <c r="WXY136" s="6"/>
      <c r="WXZ136" s="6"/>
      <c r="WYA136" s="19"/>
      <c r="WYB136" s="8"/>
      <c r="WYC136" s="6"/>
      <c r="WYD136" s="6"/>
      <c r="WYE136" s="19"/>
      <c r="WYF136" s="8"/>
      <c r="WYG136" s="6"/>
      <c r="WYH136" s="6"/>
      <c r="WYI136" s="19"/>
      <c r="WYJ136" s="8"/>
      <c r="WYK136" s="6"/>
      <c r="WYL136" s="6"/>
      <c r="WYM136" s="19"/>
      <c r="WYN136" s="8"/>
      <c r="WYO136" s="6"/>
      <c r="WYP136" s="6"/>
      <c r="WYQ136" s="19"/>
      <c r="WYR136" s="8"/>
      <c r="WYS136" s="6"/>
      <c r="WYT136" s="6"/>
      <c r="WYU136" s="19"/>
      <c r="WYV136" s="8"/>
      <c r="WYW136" s="6"/>
      <c r="WYX136" s="6"/>
      <c r="WYY136" s="19"/>
      <c r="WYZ136" s="8"/>
      <c r="WZA136" s="6"/>
      <c r="WZB136" s="6"/>
      <c r="WZC136" s="19"/>
      <c r="WZD136" s="8"/>
      <c r="WZE136" s="6"/>
      <c r="WZF136" s="6"/>
      <c r="WZG136" s="19"/>
      <c r="WZH136" s="8"/>
      <c r="WZI136" s="6"/>
      <c r="WZJ136" s="6"/>
      <c r="WZK136" s="19"/>
      <c r="WZL136" s="8"/>
      <c r="WZM136" s="6"/>
      <c r="WZN136" s="6"/>
      <c r="WZO136" s="19"/>
      <c r="WZP136" s="8"/>
      <c r="WZQ136" s="6"/>
      <c r="WZR136" s="6"/>
      <c r="WZS136" s="19"/>
      <c r="WZT136" s="8"/>
      <c r="WZU136" s="6"/>
      <c r="WZV136" s="6"/>
      <c r="WZW136" s="19"/>
      <c r="WZX136" s="8"/>
      <c r="WZY136" s="6"/>
      <c r="WZZ136" s="6"/>
      <c r="XAA136" s="19"/>
      <c r="XAB136" s="8"/>
      <c r="XAC136" s="6"/>
      <c r="XAD136" s="6"/>
      <c r="XAE136" s="19"/>
      <c r="XAF136" s="8"/>
      <c r="XAG136" s="6"/>
      <c r="XAH136" s="6"/>
      <c r="XAI136" s="19"/>
      <c r="XAJ136" s="8"/>
      <c r="XAK136" s="6"/>
      <c r="XAL136" s="6"/>
      <c r="XAM136" s="19"/>
      <c r="XAN136" s="8"/>
      <c r="XAO136" s="6"/>
      <c r="XAP136" s="6"/>
      <c r="XAQ136" s="19"/>
      <c r="XAR136" s="8"/>
      <c r="XAS136" s="6"/>
      <c r="XAT136" s="6"/>
      <c r="XAU136" s="19"/>
      <c r="XAV136" s="8"/>
      <c r="XAW136" s="6"/>
      <c r="XAX136" s="6"/>
      <c r="XAY136" s="19"/>
      <c r="XAZ136" s="8"/>
      <c r="XBA136" s="6"/>
      <c r="XBB136" s="6"/>
      <c r="XBC136" s="19"/>
      <c r="XBD136" s="8"/>
      <c r="XBE136" s="6"/>
      <c r="XBF136" s="6"/>
      <c r="XBG136" s="19"/>
      <c r="XBH136" s="8"/>
      <c r="XBI136" s="6"/>
      <c r="XBJ136" s="6"/>
      <c r="XBK136" s="19"/>
      <c r="XBL136" s="8"/>
      <c r="XBM136" s="6"/>
      <c r="XBN136" s="6"/>
      <c r="XBO136" s="19"/>
      <c r="XBP136" s="8"/>
      <c r="XBQ136" s="6"/>
      <c r="XBR136" s="6"/>
      <c r="XBS136" s="19"/>
      <c r="XBT136" s="8"/>
      <c r="XBU136" s="6"/>
      <c r="XBV136" s="6"/>
      <c r="XBW136" s="19"/>
      <c r="XBX136" s="8"/>
      <c r="XBY136" s="6"/>
      <c r="XBZ136" s="6"/>
      <c r="XCA136" s="19"/>
      <c r="XCB136" s="8"/>
      <c r="XCC136" s="6"/>
      <c r="XCD136" s="6"/>
      <c r="XCE136" s="19"/>
      <c r="XCF136" s="8"/>
      <c r="XCG136" s="6"/>
      <c r="XCH136" s="6"/>
      <c r="XCI136" s="19"/>
      <c r="XCJ136" s="8"/>
      <c r="XCK136" s="6"/>
      <c r="XCL136" s="6"/>
      <c r="XCM136" s="19"/>
      <c r="XCN136" s="8"/>
      <c r="XCO136" s="6"/>
      <c r="XCP136" s="6"/>
      <c r="XCQ136" s="19"/>
      <c r="XCR136" s="8"/>
      <c r="XCS136" s="6"/>
      <c r="XCT136" s="6"/>
      <c r="XCU136" s="19"/>
      <c r="XCV136" s="8"/>
      <c r="XCW136" s="6"/>
      <c r="XCX136" s="6"/>
      <c r="XCY136" s="19"/>
      <c r="XCZ136" s="8"/>
      <c r="XDA136" s="6"/>
      <c r="XDB136" s="6"/>
      <c r="XDC136" s="19"/>
      <c r="XDD136" s="8"/>
      <c r="XDE136" s="6"/>
      <c r="XDF136" s="6"/>
      <c r="XDG136" s="19"/>
      <c r="XDH136" s="8"/>
      <c r="XDI136" s="6"/>
      <c r="XDJ136" s="6"/>
      <c r="XDK136" s="19"/>
      <c r="XDL136" s="8"/>
      <c r="XDM136" s="6"/>
      <c r="XDN136" s="6"/>
      <c r="XDO136" s="19"/>
      <c r="XDP136" s="8"/>
      <c r="XDQ136" s="6"/>
      <c r="XDR136" s="6"/>
      <c r="XDS136" s="19"/>
      <c r="XDT136" s="8"/>
      <c r="XDU136" s="6"/>
      <c r="XDV136" s="6"/>
      <c r="XDW136" s="19"/>
      <c r="XDX136" s="8"/>
      <c r="XDY136" s="6"/>
      <c r="XDZ136" s="6"/>
      <c r="XEA136" s="19"/>
      <c r="XEB136" s="8"/>
      <c r="XEC136" s="6"/>
      <c r="XED136" s="6"/>
      <c r="XEE136" s="19"/>
      <c r="XEF136" s="8"/>
      <c r="XEG136" s="6"/>
      <c r="XEH136" s="6"/>
      <c r="XEI136" s="19"/>
      <c r="XEJ136" s="8"/>
      <c r="XEK136" s="6"/>
      <c r="XEL136" s="6"/>
      <c r="XEM136" s="19"/>
      <c r="XEN136" s="8"/>
      <c r="XEO136" s="6"/>
      <c r="XEP136" s="6"/>
      <c r="XEQ136" s="19"/>
      <c r="XER136" s="8"/>
      <c r="XES136" s="6"/>
      <c r="XET136" s="6"/>
      <c r="XEU136" s="19"/>
      <c r="XEV136" s="8"/>
      <c r="XEW136" s="6"/>
      <c r="XEX136" s="6"/>
      <c r="XEY136" s="19"/>
      <c r="XEZ136" s="8"/>
      <c r="XFA136" s="6"/>
      <c r="XFB136" s="6"/>
      <c r="XFC136" s="19"/>
      <c r="XFD136" s="8"/>
    </row>
    <row r="137" spans="1:16384">
      <c r="A137" s="6">
        <v>1</v>
      </c>
      <c r="B137" s="6"/>
      <c r="C137" s="7"/>
      <c r="D137" s="8" t="s">
        <v>17</v>
      </c>
      <c r="E137" s="6"/>
      <c r="F137" s="6"/>
      <c r="G137" s="7"/>
      <c r="H137" s="8" t="s">
        <v>17</v>
      </c>
      <c r="I137" s="6"/>
      <c r="J137" s="6" t="s">
        <v>17</v>
      </c>
      <c r="K137" s="8" t="s">
        <v>22</v>
      </c>
      <c r="L137" s="8" t="s">
        <v>169</v>
      </c>
      <c r="M137" s="6" t="s">
        <v>102</v>
      </c>
      <c r="N137" s="6"/>
      <c r="O137" s="7"/>
      <c r="P137" s="8">
        <v>0</v>
      </c>
      <c r="Q137" s="6" t="s">
        <v>3720</v>
      </c>
      <c r="R137" s="6">
        <v>0</v>
      </c>
      <c r="S137" s="7">
        <v>0</v>
      </c>
      <c r="T137" s="8" t="s">
        <v>17</v>
      </c>
      <c r="U137" s="6"/>
      <c r="V137" s="6"/>
      <c r="W137" s="7"/>
      <c r="X137" s="8"/>
      <c r="Y137" s="6"/>
      <c r="Z137" s="6"/>
      <c r="AA137" s="7"/>
      <c r="AB137" s="8"/>
      <c r="AC137" s="6"/>
      <c r="AD137" s="6"/>
      <c r="AE137" s="7"/>
      <c r="AF137" s="8"/>
      <c r="AG137" s="6"/>
      <c r="AH137" s="6"/>
      <c r="AI137" s="7"/>
      <c r="AJ137" s="8"/>
      <c r="AK137" s="6"/>
      <c r="AL137" s="6"/>
      <c r="AM137" s="7"/>
      <c r="AN137" s="8"/>
      <c r="AO137" s="6"/>
      <c r="AP137" s="6"/>
      <c r="AQ137" s="7"/>
      <c r="AR137" s="8"/>
      <c r="AS137" s="6"/>
      <c r="AT137" s="6"/>
      <c r="AU137" s="7"/>
      <c r="AV137" s="8"/>
      <c r="AW137" s="6"/>
      <c r="AX137" s="6"/>
      <c r="AY137" s="7"/>
      <c r="AZ137" s="8"/>
      <c r="BA137" s="6"/>
      <c r="BB137" s="6"/>
      <c r="BC137" s="7"/>
      <c r="BD137" s="8"/>
      <c r="BE137" s="6"/>
      <c r="BF137" s="6"/>
      <c r="BG137" s="7"/>
      <c r="BH137" s="8"/>
      <c r="BI137" s="6"/>
      <c r="BJ137" s="6"/>
      <c r="BK137" s="7"/>
      <c r="BL137" s="8"/>
      <c r="BM137" s="6"/>
      <c r="BN137" s="6"/>
      <c r="BO137" s="7"/>
      <c r="BP137" s="8"/>
      <c r="BQ137" s="6"/>
      <c r="BR137" s="6"/>
      <c r="BS137" s="7"/>
      <c r="BT137" s="8"/>
      <c r="BU137" s="6"/>
      <c r="BV137" s="6"/>
      <c r="BW137" s="7"/>
      <c r="BX137" s="8"/>
      <c r="BY137" s="6"/>
      <c r="BZ137" s="6"/>
      <c r="CA137" s="7"/>
      <c r="CB137" s="8"/>
      <c r="CC137" s="6"/>
      <c r="CD137" s="6"/>
      <c r="CE137" s="7"/>
      <c r="CF137" s="8"/>
      <c r="CG137" s="6"/>
      <c r="CH137" s="6"/>
      <c r="CI137" s="7"/>
      <c r="CJ137" s="8"/>
      <c r="CK137" s="6"/>
      <c r="CL137" s="6"/>
      <c r="CM137" s="7"/>
      <c r="CN137" s="8"/>
      <c r="CO137" s="6"/>
      <c r="CP137" s="6"/>
      <c r="CQ137" s="7"/>
      <c r="CR137" s="8"/>
      <c r="CS137" s="6"/>
      <c r="CT137" s="6"/>
      <c r="CU137" s="7"/>
      <c r="CV137" s="8"/>
      <c r="CW137" s="6"/>
      <c r="CX137" s="6"/>
      <c r="CY137" s="7"/>
      <c r="CZ137" s="8"/>
      <c r="DA137" s="6"/>
      <c r="DB137" s="6"/>
      <c r="DC137" s="7"/>
      <c r="DD137" s="8"/>
      <c r="DE137" s="6"/>
      <c r="DF137" s="6"/>
      <c r="DG137" s="7"/>
      <c r="DH137" s="8"/>
      <c r="DI137" s="6"/>
      <c r="DJ137" s="6"/>
      <c r="DK137" s="7"/>
      <c r="DL137" s="8"/>
      <c r="DM137" s="6"/>
      <c r="DN137" s="6"/>
      <c r="DO137" s="7"/>
      <c r="DP137" s="8"/>
      <c r="DQ137" s="6"/>
      <c r="DR137" s="6"/>
      <c r="DS137" s="7"/>
      <c r="DT137" s="8"/>
      <c r="DU137" s="6"/>
      <c r="DV137" s="6"/>
      <c r="DW137" s="7"/>
      <c r="DX137" s="8"/>
      <c r="DY137" s="6"/>
      <c r="DZ137" s="6"/>
      <c r="EA137" s="7"/>
      <c r="EB137" s="8"/>
      <c r="EC137" s="6"/>
      <c r="ED137" s="6"/>
      <c r="EE137" s="7"/>
      <c r="EF137" s="8"/>
      <c r="EG137" s="6"/>
      <c r="EH137" s="6"/>
      <c r="EI137" s="7"/>
      <c r="EJ137" s="8"/>
      <c r="EK137" s="6"/>
      <c r="EL137" s="6"/>
      <c r="EM137" s="7"/>
      <c r="EN137" s="8"/>
      <c r="EO137" s="6"/>
      <c r="EP137" s="6"/>
      <c r="EQ137" s="7"/>
      <c r="ER137" s="8"/>
      <c r="ES137" s="6"/>
      <c r="ET137" s="6"/>
      <c r="EU137" s="7"/>
      <c r="EV137" s="8"/>
      <c r="EW137" s="6"/>
      <c r="EX137" s="6"/>
      <c r="EY137" s="7"/>
      <c r="EZ137" s="8"/>
      <c r="FA137" s="6"/>
      <c r="FB137" s="6"/>
      <c r="FC137" s="7"/>
      <c r="FD137" s="8"/>
      <c r="FE137" s="6"/>
      <c r="FF137" s="6"/>
      <c r="FG137" s="7"/>
      <c r="FH137" s="8"/>
      <c r="FI137" s="6"/>
      <c r="FJ137" s="6"/>
      <c r="FK137" s="7"/>
      <c r="FL137" s="8"/>
      <c r="FM137" s="6"/>
      <c r="FN137" s="6"/>
      <c r="FO137" s="7"/>
      <c r="FP137" s="8"/>
      <c r="FQ137" s="6"/>
      <c r="FR137" s="6"/>
      <c r="FS137" s="7"/>
      <c r="FT137" s="8"/>
      <c r="FU137" s="6"/>
      <c r="FV137" s="6"/>
      <c r="FW137" s="7"/>
      <c r="FX137" s="8"/>
      <c r="FY137" s="6"/>
      <c r="FZ137" s="6"/>
      <c r="GA137" s="7"/>
      <c r="GB137" s="8"/>
      <c r="GC137" s="6"/>
      <c r="GD137" s="6"/>
      <c r="GE137" s="7"/>
      <c r="GF137" s="8"/>
      <c r="GG137" s="6"/>
      <c r="GH137" s="6"/>
      <c r="GI137" s="7"/>
      <c r="GJ137" s="8"/>
      <c r="GK137" s="6"/>
      <c r="GL137" s="6"/>
      <c r="GM137" s="7"/>
      <c r="GN137" s="8"/>
      <c r="GO137" s="6"/>
      <c r="GP137" s="6"/>
      <c r="GQ137" s="7"/>
      <c r="GR137" s="8"/>
      <c r="GS137" s="6"/>
      <c r="GT137" s="6"/>
      <c r="GU137" s="7"/>
      <c r="GV137" s="8"/>
      <c r="GW137" s="6"/>
      <c r="GX137" s="6"/>
      <c r="GY137" s="7"/>
      <c r="GZ137" s="8"/>
      <c r="HA137" s="6"/>
      <c r="HB137" s="6"/>
      <c r="HC137" s="7"/>
      <c r="HD137" s="8"/>
      <c r="HE137" s="6"/>
      <c r="HF137" s="6"/>
      <c r="HG137" s="7"/>
      <c r="HH137" s="8"/>
      <c r="HI137" s="6"/>
      <c r="HJ137" s="6"/>
      <c r="HK137" s="7"/>
      <c r="HL137" s="8"/>
      <c r="HM137" s="6"/>
      <c r="HN137" s="6"/>
      <c r="HO137" s="7"/>
      <c r="HP137" s="8"/>
      <c r="HQ137" s="6"/>
      <c r="HR137" s="6"/>
      <c r="HS137" s="7"/>
      <c r="HT137" s="8"/>
      <c r="HU137" s="6"/>
      <c r="HV137" s="6"/>
      <c r="HW137" s="7"/>
      <c r="HX137" s="8"/>
      <c r="HY137" s="6"/>
      <c r="HZ137" s="6"/>
      <c r="IA137" s="7"/>
      <c r="IB137" s="8"/>
      <c r="IC137" s="6"/>
      <c r="ID137" s="6"/>
      <c r="IE137" s="7"/>
      <c r="IF137" s="8"/>
      <c r="IG137" s="6"/>
      <c r="IH137" s="6"/>
      <c r="II137" s="7"/>
      <c r="IJ137" s="8"/>
      <c r="IK137" s="6"/>
      <c r="IL137" s="6"/>
      <c r="IM137" s="7"/>
      <c r="IN137" s="8"/>
      <c r="IO137" s="6"/>
      <c r="IP137" s="6"/>
      <c r="IQ137" s="7"/>
      <c r="IR137" s="8"/>
      <c r="IS137" s="6"/>
      <c r="IT137" s="6"/>
      <c r="IU137" s="7"/>
      <c r="IV137" s="8"/>
      <c r="IW137" s="6"/>
      <c r="IX137" s="6"/>
      <c r="IY137" s="7"/>
      <c r="IZ137" s="8"/>
      <c r="JA137" s="6"/>
      <c r="JB137" s="6"/>
      <c r="JC137" s="7"/>
      <c r="JD137" s="8"/>
      <c r="JE137" s="6"/>
      <c r="JF137" s="6"/>
      <c r="JG137" s="7"/>
      <c r="JH137" s="8"/>
      <c r="JI137" s="6"/>
      <c r="JJ137" s="6"/>
      <c r="JK137" s="7"/>
      <c r="JL137" s="8"/>
      <c r="JM137" s="6"/>
      <c r="JN137" s="6"/>
      <c r="JO137" s="7"/>
      <c r="JP137" s="8"/>
      <c r="JQ137" s="6"/>
      <c r="JR137" s="6"/>
      <c r="JS137" s="7"/>
      <c r="JT137" s="8"/>
      <c r="JU137" s="6"/>
      <c r="JV137" s="6"/>
      <c r="JW137" s="7"/>
      <c r="JX137" s="8"/>
      <c r="JY137" s="6"/>
      <c r="JZ137" s="6"/>
      <c r="KA137" s="7"/>
      <c r="KB137" s="8"/>
      <c r="KC137" s="6"/>
      <c r="KD137" s="6"/>
      <c r="KE137" s="7"/>
      <c r="KF137" s="8"/>
      <c r="KG137" s="6"/>
      <c r="KH137" s="6"/>
      <c r="KI137" s="7"/>
      <c r="KJ137" s="8"/>
      <c r="KK137" s="6"/>
      <c r="KL137" s="6"/>
      <c r="KM137" s="7"/>
      <c r="KN137" s="8"/>
      <c r="KO137" s="6"/>
      <c r="KP137" s="6"/>
      <c r="KQ137" s="7"/>
      <c r="KR137" s="8"/>
      <c r="KS137" s="6"/>
      <c r="KT137" s="6"/>
      <c r="KU137" s="7"/>
      <c r="KV137" s="8"/>
      <c r="KW137" s="6"/>
      <c r="KX137" s="6"/>
      <c r="KY137" s="7"/>
      <c r="KZ137" s="8"/>
      <c r="LA137" s="6"/>
      <c r="LB137" s="6"/>
      <c r="LC137" s="7"/>
      <c r="LD137" s="8"/>
      <c r="LE137" s="6"/>
      <c r="LF137" s="6"/>
      <c r="LG137" s="7"/>
      <c r="LH137" s="8"/>
      <c r="LI137" s="6"/>
      <c r="LJ137" s="6"/>
      <c r="LK137" s="7"/>
      <c r="LL137" s="8"/>
      <c r="LM137" s="6"/>
      <c r="LN137" s="6"/>
      <c r="LO137" s="7"/>
      <c r="LP137" s="8"/>
      <c r="LQ137" s="6"/>
      <c r="LR137" s="6"/>
      <c r="LS137" s="7"/>
      <c r="LT137" s="8"/>
      <c r="LU137" s="6"/>
      <c r="LV137" s="6"/>
      <c r="LW137" s="7"/>
      <c r="LX137" s="8"/>
      <c r="LY137" s="6"/>
      <c r="LZ137" s="6"/>
      <c r="MA137" s="7"/>
      <c r="MB137" s="8"/>
      <c r="MC137" s="6"/>
      <c r="MD137" s="6"/>
      <c r="ME137" s="7"/>
      <c r="MF137" s="8"/>
      <c r="MG137" s="6"/>
      <c r="MH137" s="6"/>
      <c r="MI137" s="7"/>
      <c r="MJ137" s="8"/>
      <c r="MK137" s="6"/>
      <c r="ML137" s="6"/>
      <c r="MM137" s="7"/>
      <c r="MN137" s="8"/>
      <c r="MO137" s="6"/>
      <c r="MP137" s="6"/>
      <c r="MQ137" s="7"/>
      <c r="MR137" s="8"/>
      <c r="MS137" s="6"/>
      <c r="MT137" s="6"/>
      <c r="MU137" s="7"/>
      <c r="MV137" s="8"/>
      <c r="MW137" s="6"/>
      <c r="MX137" s="6"/>
      <c r="MY137" s="7"/>
      <c r="MZ137" s="8"/>
      <c r="NA137" s="6"/>
      <c r="NB137" s="6"/>
      <c r="NC137" s="7"/>
      <c r="ND137" s="8"/>
      <c r="NE137" s="6"/>
      <c r="NF137" s="6"/>
      <c r="NG137" s="7"/>
      <c r="NH137" s="8"/>
      <c r="NI137" s="6"/>
      <c r="NJ137" s="6"/>
      <c r="NK137" s="7"/>
      <c r="NL137" s="8"/>
      <c r="NM137" s="6"/>
      <c r="NN137" s="6"/>
      <c r="NO137" s="7"/>
      <c r="NP137" s="8"/>
      <c r="NQ137" s="6"/>
      <c r="NR137" s="6"/>
      <c r="NS137" s="7"/>
      <c r="NT137" s="8"/>
      <c r="NU137" s="6"/>
      <c r="NV137" s="6"/>
      <c r="NW137" s="7"/>
      <c r="NX137" s="8"/>
      <c r="NY137" s="6"/>
      <c r="NZ137" s="6"/>
      <c r="OA137" s="7"/>
      <c r="OB137" s="8"/>
      <c r="OC137" s="6"/>
      <c r="OD137" s="6"/>
      <c r="OE137" s="7"/>
      <c r="OF137" s="8"/>
      <c r="OG137" s="6"/>
      <c r="OH137" s="6"/>
      <c r="OI137" s="7"/>
      <c r="OJ137" s="8"/>
      <c r="OK137" s="6"/>
      <c r="OL137" s="6"/>
      <c r="OM137" s="7"/>
      <c r="ON137" s="8"/>
      <c r="OO137" s="6"/>
      <c r="OP137" s="6"/>
      <c r="OQ137" s="7"/>
      <c r="OR137" s="8"/>
      <c r="OS137" s="6"/>
      <c r="OT137" s="6"/>
      <c r="OU137" s="7"/>
      <c r="OV137" s="8"/>
      <c r="OW137" s="6"/>
      <c r="OX137" s="6"/>
      <c r="OY137" s="7"/>
      <c r="OZ137" s="8"/>
      <c r="PA137" s="6"/>
      <c r="PB137" s="6"/>
      <c r="PC137" s="7"/>
      <c r="PD137" s="8"/>
      <c r="PE137" s="6"/>
      <c r="PF137" s="6"/>
      <c r="PG137" s="7"/>
      <c r="PH137" s="8"/>
      <c r="PI137" s="6"/>
      <c r="PJ137" s="6"/>
      <c r="PK137" s="7"/>
      <c r="PL137" s="8"/>
      <c r="PM137" s="6"/>
      <c r="PN137" s="6"/>
      <c r="PO137" s="7"/>
      <c r="PP137" s="8"/>
      <c r="PQ137" s="6"/>
      <c r="PR137" s="6"/>
      <c r="PS137" s="7"/>
      <c r="PT137" s="8"/>
      <c r="PU137" s="6"/>
      <c r="PV137" s="6"/>
      <c r="PW137" s="7"/>
      <c r="PX137" s="8"/>
      <c r="PY137" s="6"/>
      <c r="PZ137" s="6"/>
      <c r="QA137" s="7"/>
      <c r="QB137" s="8"/>
      <c r="QC137" s="6"/>
      <c r="QD137" s="6"/>
      <c r="QE137" s="7"/>
      <c r="QF137" s="8"/>
      <c r="QG137" s="6"/>
      <c r="QH137" s="6"/>
      <c r="QI137" s="7"/>
      <c r="QJ137" s="8"/>
      <c r="QK137" s="6"/>
      <c r="QL137" s="6"/>
      <c r="QM137" s="7"/>
      <c r="QN137" s="8"/>
      <c r="QO137" s="6"/>
      <c r="QP137" s="6"/>
      <c r="QQ137" s="7"/>
      <c r="QR137" s="8"/>
      <c r="QS137" s="6"/>
      <c r="QT137" s="6"/>
      <c r="QU137" s="7"/>
      <c r="QV137" s="8"/>
      <c r="QW137" s="6"/>
      <c r="QX137" s="6"/>
      <c r="QY137" s="7"/>
      <c r="QZ137" s="8"/>
      <c r="RA137" s="6"/>
      <c r="RB137" s="6"/>
      <c r="RC137" s="7"/>
      <c r="RD137" s="8"/>
      <c r="RE137" s="6"/>
      <c r="RF137" s="6"/>
      <c r="RG137" s="7"/>
      <c r="RH137" s="8"/>
      <c r="RI137" s="6"/>
      <c r="RJ137" s="6"/>
      <c r="RK137" s="7"/>
      <c r="RL137" s="8"/>
      <c r="RM137" s="6"/>
      <c r="RN137" s="6"/>
      <c r="RO137" s="7"/>
      <c r="RP137" s="8"/>
      <c r="RQ137" s="6"/>
      <c r="RR137" s="6"/>
      <c r="RS137" s="7"/>
      <c r="RT137" s="8"/>
      <c r="RU137" s="6"/>
      <c r="RV137" s="6"/>
      <c r="RW137" s="7"/>
      <c r="RX137" s="8"/>
      <c r="RY137" s="6"/>
      <c r="RZ137" s="6"/>
      <c r="SA137" s="7"/>
      <c r="SB137" s="8"/>
      <c r="SC137" s="6"/>
      <c r="SD137" s="6"/>
      <c r="SE137" s="7"/>
      <c r="SF137" s="8"/>
      <c r="SG137" s="6"/>
      <c r="SH137" s="6"/>
      <c r="SI137" s="7"/>
      <c r="SJ137" s="8"/>
      <c r="SK137" s="6"/>
      <c r="SL137" s="6"/>
      <c r="SM137" s="7"/>
      <c r="SN137" s="8"/>
      <c r="SO137" s="6"/>
      <c r="SP137" s="6"/>
      <c r="SQ137" s="7"/>
      <c r="SR137" s="8"/>
      <c r="SS137" s="6"/>
      <c r="ST137" s="6"/>
      <c r="SU137" s="7"/>
      <c r="SV137" s="8"/>
      <c r="SW137" s="6"/>
      <c r="SX137" s="6"/>
      <c r="SY137" s="7"/>
      <c r="SZ137" s="8"/>
      <c r="TA137" s="6"/>
      <c r="TB137" s="6"/>
      <c r="TC137" s="7"/>
      <c r="TD137" s="8"/>
      <c r="TE137" s="6"/>
      <c r="TF137" s="6"/>
      <c r="TG137" s="7"/>
      <c r="TH137" s="8"/>
      <c r="TI137" s="6"/>
      <c r="TJ137" s="6"/>
      <c r="TK137" s="7"/>
      <c r="TL137" s="8"/>
      <c r="TM137" s="6"/>
      <c r="TN137" s="6"/>
      <c r="TO137" s="7"/>
      <c r="TP137" s="8"/>
      <c r="TQ137" s="6"/>
      <c r="TR137" s="6"/>
      <c r="TS137" s="7"/>
      <c r="TT137" s="8"/>
      <c r="TU137" s="6"/>
      <c r="TV137" s="6"/>
      <c r="TW137" s="7"/>
      <c r="TX137" s="8"/>
      <c r="TY137" s="6"/>
      <c r="TZ137" s="6"/>
      <c r="UA137" s="7"/>
      <c r="UB137" s="8"/>
      <c r="UC137" s="6"/>
      <c r="UD137" s="6"/>
      <c r="UE137" s="7"/>
      <c r="UF137" s="8"/>
      <c r="UG137" s="6"/>
      <c r="UH137" s="6"/>
      <c r="UI137" s="7"/>
      <c r="UJ137" s="8"/>
      <c r="UK137" s="6"/>
      <c r="UL137" s="6"/>
      <c r="UM137" s="7"/>
      <c r="UN137" s="8"/>
      <c r="UO137" s="6"/>
      <c r="UP137" s="6"/>
      <c r="UQ137" s="7"/>
      <c r="UR137" s="8"/>
      <c r="US137" s="6"/>
      <c r="UT137" s="6"/>
      <c r="UU137" s="7"/>
      <c r="UV137" s="8"/>
      <c r="UW137" s="6"/>
      <c r="UX137" s="6"/>
      <c r="UY137" s="7"/>
      <c r="UZ137" s="8"/>
      <c r="VA137" s="6"/>
      <c r="VB137" s="6"/>
      <c r="VC137" s="7"/>
      <c r="VD137" s="8"/>
      <c r="VE137" s="6"/>
      <c r="VF137" s="6"/>
      <c r="VG137" s="7"/>
      <c r="VH137" s="8"/>
      <c r="VI137" s="6"/>
      <c r="VJ137" s="6"/>
      <c r="VK137" s="7"/>
      <c r="VL137" s="8"/>
      <c r="VM137" s="6"/>
      <c r="VN137" s="6"/>
      <c r="VO137" s="7"/>
      <c r="VP137" s="8"/>
      <c r="VQ137" s="6"/>
      <c r="VR137" s="6"/>
      <c r="VS137" s="7"/>
      <c r="VT137" s="8"/>
      <c r="VU137" s="6"/>
      <c r="VV137" s="6"/>
      <c r="VW137" s="7"/>
      <c r="VX137" s="8"/>
      <c r="VY137" s="6"/>
      <c r="VZ137" s="6"/>
      <c r="WA137" s="7"/>
      <c r="WB137" s="8"/>
      <c r="WC137" s="6"/>
      <c r="WD137" s="6"/>
      <c r="WE137" s="7"/>
      <c r="WF137" s="8"/>
      <c r="WG137" s="6"/>
      <c r="WH137" s="6"/>
      <c r="WI137" s="7"/>
      <c r="WJ137" s="8"/>
      <c r="WK137" s="6"/>
      <c r="WL137" s="6"/>
      <c r="WM137" s="7"/>
      <c r="WN137" s="8"/>
      <c r="WO137" s="6"/>
      <c r="WP137" s="6"/>
      <c r="WQ137" s="7"/>
      <c r="WR137" s="8"/>
      <c r="WS137" s="6"/>
      <c r="WT137" s="6"/>
      <c r="WU137" s="7"/>
      <c r="WV137" s="8"/>
      <c r="WW137" s="6"/>
      <c r="WX137" s="6"/>
      <c r="WY137" s="7"/>
      <c r="WZ137" s="8"/>
      <c r="XA137" s="6"/>
      <c r="XB137" s="6"/>
      <c r="XC137" s="7"/>
      <c r="XD137" s="8"/>
      <c r="XE137" s="6"/>
      <c r="XF137" s="6"/>
      <c r="XG137" s="7"/>
      <c r="XH137" s="8"/>
      <c r="XI137" s="6"/>
      <c r="XJ137" s="6"/>
      <c r="XK137" s="7"/>
      <c r="XL137" s="8"/>
      <c r="XM137" s="6"/>
      <c r="XN137" s="6"/>
      <c r="XO137" s="7"/>
      <c r="XP137" s="8"/>
      <c r="XQ137" s="6"/>
      <c r="XR137" s="6"/>
      <c r="XS137" s="7"/>
      <c r="XT137" s="8"/>
      <c r="XU137" s="6"/>
      <c r="XV137" s="6"/>
      <c r="XW137" s="7"/>
      <c r="XX137" s="8"/>
      <c r="XY137" s="6"/>
      <c r="XZ137" s="6"/>
      <c r="YA137" s="7"/>
      <c r="YB137" s="8"/>
      <c r="YC137" s="6"/>
      <c r="YD137" s="6"/>
      <c r="YE137" s="7"/>
      <c r="YF137" s="8"/>
      <c r="YG137" s="6"/>
      <c r="YH137" s="6"/>
      <c r="YI137" s="7"/>
      <c r="YJ137" s="8"/>
      <c r="YK137" s="6"/>
      <c r="YL137" s="6"/>
      <c r="YM137" s="7"/>
      <c r="YN137" s="8"/>
      <c r="YO137" s="6"/>
      <c r="YP137" s="6"/>
      <c r="YQ137" s="7"/>
      <c r="YR137" s="8"/>
      <c r="YS137" s="6"/>
      <c r="YT137" s="6"/>
      <c r="YU137" s="7"/>
      <c r="YV137" s="8"/>
      <c r="YW137" s="6"/>
      <c r="YX137" s="6"/>
      <c r="YY137" s="7"/>
      <c r="YZ137" s="8"/>
      <c r="ZA137" s="6"/>
      <c r="ZB137" s="6"/>
      <c r="ZC137" s="7"/>
      <c r="ZD137" s="8"/>
      <c r="ZE137" s="6"/>
      <c r="ZF137" s="6"/>
      <c r="ZG137" s="7"/>
      <c r="ZH137" s="8"/>
      <c r="ZI137" s="6"/>
      <c r="ZJ137" s="6"/>
      <c r="ZK137" s="7"/>
      <c r="ZL137" s="8"/>
      <c r="ZM137" s="6"/>
      <c r="ZN137" s="6"/>
      <c r="ZO137" s="7"/>
      <c r="ZP137" s="8"/>
      <c r="ZQ137" s="6"/>
      <c r="ZR137" s="6"/>
      <c r="ZS137" s="7"/>
      <c r="ZT137" s="8"/>
      <c r="ZU137" s="6"/>
      <c r="ZV137" s="6"/>
      <c r="ZW137" s="7"/>
      <c r="ZX137" s="8"/>
      <c r="ZY137" s="6"/>
      <c r="ZZ137" s="6"/>
      <c r="AAA137" s="7"/>
      <c r="AAB137" s="8"/>
      <c r="AAC137" s="6"/>
      <c r="AAD137" s="6"/>
      <c r="AAE137" s="7"/>
      <c r="AAF137" s="8"/>
      <c r="AAG137" s="6"/>
      <c r="AAH137" s="6"/>
      <c r="AAI137" s="7"/>
      <c r="AAJ137" s="8"/>
      <c r="AAK137" s="6"/>
      <c r="AAL137" s="6"/>
      <c r="AAM137" s="7"/>
      <c r="AAN137" s="8"/>
      <c r="AAO137" s="6"/>
      <c r="AAP137" s="6"/>
      <c r="AAQ137" s="7"/>
      <c r="AAR137" s="8"/>
      <c r="AAS137" s="6"/>
      <c r="AAT137" s="6"/>
      <c r="AAU137" s="7"/>
      <c r="AAV137" s="8"/>
      <c r="AAW137" s="6"/>
      <c r="AAX137" s="6"/>
      <c r="AAY137" s="7"/>
      <c r="AAZ137" s="8"/>
      <c r="ABA137" s="6"/>
      <c r="ABB137" s="6"/>
      <c r="ABC137" s="7"/>
      <c r="ABD137" s="8"/>
      <c r="ABE137" s="6"/>
      <c r="ABF137" s="6"/>
      <c r="ABG137" s="7"/>
      <c r="ABH137" s="8"/>
      <c r="ABI137" s="6"/>
      <c r="ABJ137" s="6"/>
      <c r="ABK137" s="7"/>
      <c r="ABL137" s="8"/>
      <c r="ABM137" s="6"/>
      <c r="ABN137" s="6"/>
      <c r="ABO137" s="7"/>
      <c r="ABP137" s="8"/>
      <c r="ABQ137" s="6"/>
      <c r="ABR137" s="6"/>
      <c r="ABS137" s="7"/>
      <c r="ABT137" s="8"/>
      <c r="ABU137" s="6"/>
      <c r="ABV137" s="6"/>
      <c r="ABW137" s="7"/>
      <c r="ABX137" s="8"/>
      <c r="ABY137" s="6"/>
      <c r="ABZ137" s="6"/>
      <c r="ACA137" s="7"/>
      <c r="ACB137" s="8"/>
      <c r="ACC137" s="6"/>
      <c r="ACD137" s="6"/>
      <c r="ACE137" s="7"/>
      <c r="ACF137" s="8"/>
      <c r="ACG137" s="6"/>
      <c r="ACH137" s="6"/>
      <c r="ACI137" s="7"/>
      <c r="ACJ137" s="8"/>
      <c r="ACK137" s="6"/>
      <c r="ACL137" s="6"/>
      <c r="ACM137" s="7"/>
      <c r="ACN137" s="8"/>
      <c r="ACO137" s="6"/>
      <c r="ACP137" s="6"/>
      <c r="ACQ137" s="7"/>
      <c r="ACR137" s="8"/>
      <c r="ACS137" s="6"/>
      <c r="ACT137" s="6"/>
      <c r="ACU137" s="7"/>
      <c r="ACV137" s="8"/>
      <c r="ACW137" s="6"/>
      <c r="ACX137" s="6"/>
      <c r="ACY137" s="7"/>
      <c r="ACZ137" s="8"/>
      <c r="ADA137" s="6"/>
      <c r="ADB137" s="6"/>
      <c r="ADC137" s="7"/>
      <c r="ADD137" s="8"/>
      <c r="ADE137" s="6"/>
      <c r="ADF137" s="6"/>
      <c r="ADG137" s="7"/>
      <c r="ADH137" s="8"/>
      <c r="ADI137" s="6"/>
      <c r="ADJ137" s="6"/>
      <c r="ADK137" s="7"/>
      <c r="ADL137" s="8"/>
      <c r="ADM137" s="6"/>
      <c r="ADN137" s="6"/>
      <c r="ADO137" s="7"/>
      <c r="ADP137" s="8"/>
      <c r="ADQ137" s="6"/>
      <c r="ADR137" s="6"/>
      <c r="ADS137" s="7"/>
      <c r="ADT137" s="8"/>
      <c r="ADU137" s="6"/>
      <c r="ADV137" s="6"/>
      <c r="ADW137" s="7"/>
      <c r="ADX137" s="8"/>
      <c r="ADY137" s="6"/>
      <c r="ADZ137" s="6"/>
      <c r="AEA137" s="7"/>
      <c r="AEB137" s="8"/>
      <c r="AEC137" s="6"/>
      <c r="AED137" s="6"/>
      <c r="AEE137" s="7"/>
      <c r="AEF137" s="8"/>
      <c r="AEG137" s="6"/>
      <c r="AEH137" s="6"/>
      <c r="AEI137" s="7"/>
      <c r="AEJ137" s="8"/>
      <c r="AEK137" s="6"/>
      <c r="AEL137" s="6"/>
      <c r="AEM137" s="7"/>
      <c r="AEN137" s="8"/>
      <c r="AEO137" s="6"/>
      <c r="AEP137" s="6"/>
      <c r="AEQ137" s="7"/>
      <c r="AER137" s="8"/>
      <c r="AES137" s="6"/>
      <c r="AET137" s="6"/>
      <c r="AEU137" s="7"/>
      <c r="AEV137" s="8"/>
      <c r="AEW137" s="6"/>
      <c r="AEX137" s="6"/>
      <c r="AEY137" s="7"/>
      <c r="AEZ137" s="8"/>
      <c r="AFA137" s="6"/>
      <c r="AFB137" s="6"/>
      <c r="AFC137" s="7"/>
      <c r="AFD137" s="8"/>
      <c r="AFE137" s="6"/>
      <c r="AFF137" s="6"/>
      <c r="AFG137" s="7"/>
      <c r="AFH137" s="8"/>
      <c r="AFI137" s="6"/>
      <c r="AFJ137" s="6"/>
      <c r="AFK137" s="7"/>
      <c r="AFL137" s="8"/>
      <c r="AFM137" s="6"/>
      <c r="AFN137" s="6"/>
      <c r="AFO137" s="7"/>
      <c r="AFP137" s="8"/>
      <c r="AFQ137" s="6"/>
      <c r="AFR137" s="6"/>
      <c r="AFS137" s="7"/>
      <c r="AFT137" s="8"/>
      <c r="AFU137" s="6"/>
      <c r="AFV137" s="6"/>
      <c r="AFW137" s="7"/>
      <c r="AFX137" s="8"/>
      <c r="AFY137" s="6"/>
      <c r="AFZ137" s="6"/>
      <c r="AGA137" s="7"/>
      <c r="AGB137" s="8"/>
      <c r="AGC137" s="6"/>
      <c r="AGD137" s="6"/>
      <c r="AGE137" s="7"/>
      <c r="AGF137" s="8"/>
      <c r="AGG137" s="6"/>
      <c r="AGH137" s="6"/>
      <c r="AGI137" s="7"/>
      <c r="AGJ137" s="8"/>
      <c r="AGK137" s="6"/>
      <c r="AGL137" s="6"/>
      <c r="AGM137" s="7"/>
      <c r="AGN137" s="8"/>
      <c r="AGO137" s="6"/>
      <c r="AGP137" s="6"/>
      <c r="AGQ137" s="7"/>
      <c r="AGR137" s="8"/>
      <c r="AGS137" s="6"/>
      <c r="AGT137" s="6"/>
      <c r="AGU137" s="7"/>
      <c r="AGV137" s="8"/>
      <c r="AGW137" s="6"/>
      <c r="AGX137" s="6"/>
      <c r="AGY137" s="7"/>
      <c r="AGZ137" s="8"/>
      <c r="AHA137" s="6"/>
      <c r="AHB137" s="6"/>
      <c r="AHC137" s="7"/>
      <c r="AHD137" s="8"/>
      <c r="AHE137" s="6"/>
      <c r="AHF137" s="6"/>
      <c r="AHG137" s="7"/>
      <c r="AHH137" s="8"/>
      <c r="AHI137" s="6"/>
      <c r="AHJ137" s="6"/>
      <c r="AHK137" s="7"/>
      <c r="AHL137" s="8"/>
      <c r="AHM137" s="6"/>
      <c r="AHN137" s="6"/>
      <c r="AHO137" s="7"/>
      <c r="AHP137" s="8"/>
      <c r="AHQ137" s="6"/>
      <c r="AHR137" s="6"/>
      <c r="AHS137" s="7"/>
      <c r="AHT137" s="8"/>
      <c r="AHU137" s="6"/>
      <c r="AHV137" s="6"/>
      <c r="AHW137" s="7"/>
      <c r="AHX137" s="8"/>
      <c r="AHY137" s="6"/>
      <c r="AHZ137" s="6"/>
      <c r="AIA137" s="7"/>
      <c r="AIB137" s="8"/>
      <c r="AIC137" s="6"/>
      <c r="AID137" s="6"/>
      <c r="AIE137" s="7"/>
      <c r="AIF137" s="8"/>
      <c r="AIG137" s="6"/>
      <c r="AIH137" s="6"/>
      <c r="AII137" s="7"/>
      <c r="AIJ137" s="8"/>
      <c r="AIK137" s="6"/>
      <c r="AIL137" s="6"/>
      <c r="AIM137" s="7"/>
      <c r="AIN137" s="8"/>
      <c r="AIO137" s="6"/>
      <c r="AIP137" s="6"/>
      <c r="AIQ137" s="7"/>
      <c r="AIR137" s="8"/>
      <c r="AIS137" s="6"/>
      <c r="AIT137" s="6"/>
      <c r="AIU137" s="7"/>
      <c r="AIV137" s="8"/>
      <c r="AIW137" s="6"/>
      <c r="AIX137" s="6"/>
      <c r="AIY137" s="7"/>
      <c r="AIZ137" s="8"/>
      <c r="AJA137" s="6"/>
      <c r="AJB137" s="6"/>
      <c r="AJC137" s="7"/>
      <c r="AJD137" s="8"/>
      <c r="AJE137" s="6"/>
      <c r="AJF137" s="6"/>
      <c r="AJG137" s="7"/>
      <c r="AJH137" s="8"/>
      <c r="AJI137" s="6"/>
      <c r="AJJ137" s="6"/>
      <c r="AJK137" s="7"/>
      <c r="AJL137" s="8"/>
      <c r="AJM137" s="6"/>
      <c r="AJN137" s="6"/>
      <c r="AJO137" s="7"/>
      <c r="AJP137" s="8"/>
      <c r="AJQ137" s="6"/>
      <c r="AJR137" s="6"/>
      <c r="AJS137" s="7"/>
      <c r="AJT137" s="8"/>
      <c r="AJU137" s="6"/>
      <c r="AJV137" s="6"/>
      <c r="AJW137" s="7"/>
      <c r="AJX137" s="8"/>
      <c r="AJY137" s="6"/>
      <c r="AJZ137" s="6"/>
      <c r="AKA137" s="7"/>
      <c r="AKB137" s="8"/>
      <c r="AKC137" s="6"/>
      <c r="AKD137" s="6"/>
      <c r="AKE137" s="7"/>
      <c r="AKF137" s="8"/>
      <c r="AKG137" s="6"/>
      <c r="AKH137" s="6"/>
      <c r="AKI137" s="7"/>
      <c r="AKJ137" s="8"/>
      <c r="AKK137" s="6"/>
      <c r="AKL137" s="6"/>
      <c r="AKM137" s="7"/>
      <c r="AKN137" s="8"/>
      <c r="AKO137" s="6"/>
      <c r="AKP137" s="6"/>
      <c r="AKQ137" s="7"/>
      <c r="AKR137" s="8"/>
      <c r="AKS137" s="6"/>
      <c r="AKT137" s="6"/>
      <c r="AKU137" s="7"/>
      <c r="AKV137" s="8"/>
      <c r="AKW137" s="6"/>
      <c r="AKX137" s="6"/>
      <c r="AKY137" s="7"/>
      <c r="AKZ137" s="8"/>
      <c r="ALA137" s="6"/>
      <c r="ALB137" s="6"/>
      <c r="ALC137" s="7"/>
      <c r="ALD137" s="8"/>
      <c r="ALE137" s="6"/>
      <c r="ALF137" s="6"/>
      <c r="ALG137" s="7"/>
      <c r="ALH137" s="8"/>
      <c r="ALI137" s="6"/>
      <c r="ALJ137" s="6"/>
      <c r="ALK137" s="7"/>
      <c r="ALL137" s="8"/>
      <c r="ALM137" s="6"/>
      <c r="ALN137" s="6"/>
      <c r="ALO137" s="7"/>
      <c r="ALP137" s="8"/>
      <c r="ALQ137" s="6"/>
      <c r="ALR137" s="6"/>
      <c r="ALS137" s="7"/>
      <c r="ALT137" s="8"/>
      <c r="ALU137" s="6"/>
      <c r="ALV137" s="6"/>
      <c r="ALW137" s="7"/>
      <c r="ALX137" s="8"/>
      <c r="ALY137" s="6"/>
      <c r="ALZ137" s="6"/>
      <c r="AMA137" s="7"/>
      <c r="AMB137" s="8"/>
      <c r="AMC137" s="6"/>
      <c r="AMD137" s="6"/>
      <c r="AME137" s="7"/>
      <c r="AMF137" s="8"/>
      <c r="AMG137" s="6"/>
      <c r="AMH137" s="6"/>
      <c r="AMI137" s="7"/>
      <c r="AMJ137" s="8"/>
      <c r="AMK137" s="6"/>
      <c r="AML137" s="6"/>
      <c r="AMM137" s="7"/>
      <c r="AMN137" s="8"/>
      <c r="AMO137" s="6"/>
      <c r="AMP137" s="6"/>
      <c r="AMQ137" s="7"/>
      <c r="AMR137" s="8"/>
      <c r="AMS137" s="6"/>
      <c r="AMT137" s="6"/>
      <c r="AMU137" s="7"/>
      <c r="AMV137" s="8"/>
      <c r="AMW137" s="6"/>
      <c r="AMX137" s="6"/>
      <c r="AMY137" s="7"/>
      <c r="AMZ137" s="8"/>
      <c r="ANA137" s="6"/>
      <c r="ANB137" s="6"/>
      <c r="ANC137" s="7"/>
      <c r="AND137" s="8"/>
      <c r="ANE137" s="6"/>
      <c r="ANF137" s="6"/>
      <c r="ANG137" s="7"/>
      <c r="ANH137" s="8"/>
      <c r="ANI137" s="6"/>
      <c r="ANJ137" s="6"/>
      <c r="ANK137" s="7"/>
      <c r="ANL137" s="8"/>
      <c r="ANM137" s="6"/>
      <c r="ANN137" s="6"/>
      <c r="ANO137" s="7"/>
      <c r="ANP137" s="8"/>
      <c r="ANQ137" s="6"/>
      <c r="ANR137" s="6"/>
      <c r="ANS137" s="7"/>
      <c r="ANT137" s="8"/>
      <c r="ANU137" s="6"/>
      <c r="ANV137" s="6"/>
      <c r="ANW137" s="7"/>
      <c r="ANX137" s="8"/>
      <c r="ANY137" s="6"/>
      <c r="ANZ137" s="6"/>
      <c r="AOA137" s="7"/>
      <c r="AOB137" s="8"/>
      <c r="AOC137" s="6"/>
      <c r="AOD137" s="6"/>
      <c r="AOE137" s="7"/>
      <c r="AOF137" s="8"/>
      <c r="AOG137" s="6"/>
      <c r="AOH137" s="6"/>
      <c r="AOI137" s="7"/>
      <c r="AOJ137" s="8"/>
      <c r="AOK137" s="6"/>
      <c r="AOL137" s="6"/>
      <c r="AOM137" s="7"/>
      <c r="AON137" s="8"/>
      <c r="AOO137" s="6"/>
      <c r="AOP137" s="6"/>
      <c r="AOQ137" s="7"/>
      <c r="AOR137" s="8"/>
      <c r="AOS137" s="6"/>
      <c r="AOT137" s="6"/>
      <c r="AOU137" s="7"/>
      <c r="AOV137" s="8"/>
      <c r="AOW137" s="6"/>
      <c r="AOX137" s="6"/>
      <c r="AOY137" s="7"/>
      <c r="AOZ137" s="8"/>
      <c r="APA137" s="6"/>
      <c r="APB137" s="6"/>
      <c r="APC137" s="7"/>
      <c r="APD137" s="8"/>
      <c r="APE137" s="6"/>
      <c r="APF137" s="6"/>
      <c r="APG137" s="7"/>
      <c r="APH137" s="8"/>
      <c r="API137" s="6"/>
      <c r="APJ137" s="6"/>
      <c r="APK137" s="7"/>
      <c r="APL137" s="8"/>
      <c r="APM137" s="6"/>
      <c r="APN137" s="6"/>
      <c r="APO137" s="7"/>
      <c r="APP137" s="8"/>
      <c r="APQ137" s="6"/>
      <c r="APR137" s="6"/>
      <c r="APS137" s="7"/>
      <c r="APT137" s="8"/>
      <c r="APU137" s="6"/>
      <c r="APV137" s="6"/>
      <c r="APW137" s="7"/>
      <c r="APX137" s="8"/>
      <c r="APY137" s="6"/>
      <c r="APZ137" s="6"/>
      <c r="AQA137" s="7"/>
      <c r="AQB137" s="8"/>
      <c r="AQC137" s="6"/>
      <c r="AQD137" s="6"/>
      <c r="AQE137" s="7"/>
      <c r="AQF137" s="8"/>
      <c r="AQG137" s="6"/>
      <c r="AQH137" s="6"/>
      <c r="AQI137" s="7"/>
      <c r="AQJ137" s="8"/>
      <c r="AQK137" s="6"/>
      <c r="AQL137" s="6"/>
      <c r="AQM137" s="7"/>
      <c r="AQN137" s="8"/>
      <c r="AQO137" s="6"/>
      <c r="AQP137" s="6"/>
      <c r="AQQ137" s="7"/>
      <c r="AQR137" s="8"/>
      <c r="AQS137" s="6"/>
      <c r="AQT137" s="6"/>
      <c r="AQU137" s="7"/>
      <c r="AQV137" s="8"/>
      <c r="AQW137" s="6"/>
      <c r="AQX137" s="6"/>
      <c r="AQY137" s="7"/>
      <c r="AQZ137" s="8"/>
      <c r="ARA137" s="6"/>
      <c r="ARB137" s="6"/>
      <c r="ARC137" s="7"/>
      <c r="ARD137" s="8"/>
      <c r="ARE137" s="6"/>
      <c r="ARF137" s="6"/>
      <c r="ARG137" s="7"/>
      <c r="ARH137" s="8"/>
      <c r="ARI137" s="6"/>
      <c r="ARJ137" s="6"/>
      <c r="ARK137" s="7"/>
      <c r="ARL137" s="8"/>
      <c r="ARM137" s="6"/>
      <c r="ARN137" s="6"/>
      <c r="ARO137" s="7"/>
      <c r="ARP137" s="8"/>
      <c r="ARQ137" s="6"/>
      <c r="ARR137" s="6"/>
      <c r="ARS137" s="7"/>
      <c r="ART137" s="8"/>
      <c r="ARU137" s="6"/>
      <c r="ARV137" s="6"/>
      <c r="ARW137" s="7"/>
      <c r="ARX137" s="8"/>
      <c r="ARY137" s="6"/>
      <c r="ARZ137" s="6"/>
      <c r="ASA137" s="7"/>
      <c r="ASB137" s="8"/>
      <c r="ASC137" s="6"/>
      <c r="ASD137" s="6"/>
      <c r="ASE137" s="7"/>
      <c r="ASF137" s="8"/>
      <c r="ASG137" s="6"/>
      <c r="ASH137" s="6"/>
      <c r="ASI137" s="7"/>
      <c r="ASJ137" s="8"/>
      <c r="ASK137" s="6"/>
      <c r="ASL137" s="6"/>
      <c r="ASM137" s="7"/>
      <c r="ASN137" s="8"/>
      <c r="ASO137" s="6"/>
      <c r="ASP137" s="6"/>
      <c r="ASQ137" s="7"/>
      <c r="ASR137" s="8"/>
      <c r="ASS137" s="6"/>
      <c r="AST137" s="6"/>
      <c r="ASU137" s="7"/>
      <c r="ASV137" s="8"/>
      <c r="ASW137" s="6"/>
      <c r="ASX137" s="6"/>
      <c r="ASY137" s="7"/>
      <c r="ASZ137" s="8"/>
      <c r="ATA137" s="6"/>
      <c r="ATB137" s="6"/>
      <c r="ATC137" s="7"/>
      <c r="ATD137" s="8"/>
      <c r="ATE137" s="6"/>
      <c r="ATF137" s="6"/>
      <c r="ATG137" s="7"/>
      <c r="ATH137" s="8"/>
      <c r="ATI137" s="6"/>
      <c r="ATJ137" s="6"/>
      <c r="ATK137" s="7"/>
      <c r="ATL137" s="8"/>
      <c r="ATM137" s="6"/>
      <c r="ATN137" s="6"/>
      <c r="ATO137" s="7"/>
      <c r="ATP137" s="8"/>
      <c r="ATQ137" s="6"/>
      <c r="ATR137" s="6"/>
      <c r="ATS137" s="7"/>
      <c r="ATT137" s="8"/>
      <c r="ATU137" s="6"/>
      <c r="ATV137" s="6"/>
      <c r="ATW137" s="7"/>
      <c r="ATX137" s="8"/>
      <c r="ATY137" s="6"/>
      <c r="ATZ137" s="6"/>
      <c r="AUA137" s="7"/>
      <c r="AUB137" s="8"/>
      <c r="AUC137" s="6"/>
      <c r="AUD137" s="6"/>
      <c r="AUE137" s="7"/>
      <c r="AUF137" s="8"/>
      <c r="AUG137" s="6"/>
      <c r="AUH137" s="6"/>
      <c r="AUI137" s="7"/>
      <c r="AUJ137" s="8"/>
      <c r="AUK137" s="6"/>
      <c r="AUL137" s="6"/>
      <c r="AUM137" s="7"/>
      <c r="AUN137" s="8"/>
      <c r="AUO137" s="6"/>
      <c r="AUP137" s="6"/>
      <c r="AUQ137" s="7"/>
      <c r="AUR137" s="8"/>
      <c r="AUS137" s="6"/>
      <c r="AUT137" s="6"/>
      <c r="AUU137" s="7"/>
      <c r="AUV137" s="8"/>
      <c r="AUW137" s="6"/>
      <c r="AUX137" s="6"/>
      <c r="AUY137" s="7"/>
      <c r="AUZ137" s="8"/>
      <c r="AVA137" s="6"/>
      <c r="AVB137" s="6"/>
      <c r="AVC137" s="7"/>
      <c r="AVD137" s="8"/>
      <c r="AVE137" s="6"/>
      <c r="AVF137" s="6"/>
      <c r="AVG137" s="7"/>
      <c r="AVH137" s="8"/>
      <c r="AVI137" s="6"/>
      <c r="AVJ137" s="6"/>
      <c r="AVK137" s="7"/>
      <c r="AVL137" s="8"/>
      <c r="AVM137" s="6"/>
      <c r="AVN137" s="6"/>
      <c r="AVO137" s="7"/>
      <c r="AVP137" s="8"/>
      <c r="AVQ137" s="6"/>
      <c r="AVR137" s="6"/>
      <c r="AVS137" s="7"/>
      <c r="AVT137" s="8"/>
      <c r="AVU137" s="6"/>
      <c r="AVV137" s="6"/>
      <c r="AVW137" s="7"/>
      <c r="AVX137" s="8"/>
      <c r="AVY137" s="6"/>
      <c r="AVZ137" s="6"/>
      <c r="AWA137" s="7"/>
      <c r="AWB137" s="8"/>
      <c r="AWC137" s="6"/>
      <c r="AWD137" s="6"/>
      <c r="AWE137" s="7"/>
      <c r="AWF137" s="8"/>
      <c r="AWG137" s="6"/>
      <c r="AWH137" s="6"/>
      <c r="AWI137" s="7"/>
      <c r="AWJ137" s="8"/>
      <c r="AWK137" s="6"/>
      <c r="AWL137" s="6"/>
      <c r="AWM137" s="7"/>
      <c r="AWN137" s="8"/>
      <c r="AWO137" s="6"/>
      <c r="AWP137" s="6"/>
      <c r="AWQ137" s="7"/>
      <c r="AWR137" s="8"/>
      <c r="AWS137" s="6"/>
      <c r="AWT137" s="6"/>
      <c r="AWU137" s="7"/>
      <c r="AWV137" s="8"/>
      <c r="AWW137" s="6"/>
      <c r="AWX137" s="6"/>
      <c r="AWY137" s="7"/>
      <c r="AWZ137" s="8"/>
      <c r="AXA137" s="6"/>
      <c r="AXB137" s="6"/>
      <c r="AXC137" s="7"/>
      <c r="AXD137" s="8"/>
      <c r="AXE137" s="6"/>
      <c r="AXF137" s="6"/>
      <c r="AXG137" s="7"/>
      <c r="AXH137" s="8"/>
      <c r="AXI137" s="6"/>
      <c r="AXJ137" s="6"/>
      <c r="AXK137" s="7"/>
      <c r="AXL137" s="8"/>
      <c r="AXM137" s="6"/>
      <c r="AXN137" s="6"/>
      <c r="AXO137" s="7"/>
      <c r="AXP137" s="8"/>
      <c r="AXQ137" s="6"/>
      <c r="AXR137" s="6"/>
      <c r="AXS137" s="7"/>
      <c r="AXT137" s="8"/>
      <c r="AXU137" s="6"/>
      <c r="AXV137" s="6"/>
      <c r="AXW137" s="7"/>
      <c r="AXX137" s="8"/>
      <c r="AXY137" s="6"/>
      <c r="AXZ137" s="6"/>
      <c r="AYA137" s="7"/>
      <c r="AYB137" s="8"/>
      <c r="AYC137" s="6"/>
      <c r="AYD137" s="6"/>
      <c r="AYE137" s="7"/>
      <c r="AYF137" s="8"/>
      <c r="AYG137" s="6"/>
      <c r="AYH137" s="6"/>
      <c r="AYI137" s="7"/>
      <c r="AYJ137" s="8"/>
      <c r="AYK137" s="6"/>
      <c r="AYL137" s="6"/>
      <c r="AYM137" s="7"/>
      <c r="AYN137" s="8"/>
      <c r="AYO137" s="6"/>
      <c r="AYP137" s="6"/>
      <c r="AYQ137" s="7"/>
      <c r="AYR137" s="8"/>
      <c r="AYS137" s="6"/>
      <c r="AYT137" s="6"/>
      <c r="AYU137" s="7"/>
      <c r="AYV137" s="8"/>
      <c r="AYW137" s="6"/>
      <c r="AYX137" s="6"/>
      <c r="AYY137" s="7"/>
      <c r="AYZ137" s="8"/>
      <c r="AZA137" s="6"/>
      <c r="AZB137" s="6"/>
      <c r="AZC137" s="7"/>
      <c r="AZD137" s="8"/>
      <c r="AZE137" s="6"/>
      <c r="AZF137" s="6"/>
      <c r="AZG137" s="7"/>
      <c r="AZH137" s="8"/>
      <c r="AZI137" s="6"/>
      <c r="AZJ137" s="6"/>
      <c r="AZK137" s="7"/>
      <c r="AZL137" s="8"/>
      <c r="AZM137" s="6"/>
      <c r="AZN137" s="6"/>
      <c r="AZO137" s="7"/>
      <c r="AZP137" s="8"/>
      <c r="AZQ137" s="6"/>
      <c r="AZR137" s="6"/>
      <c r="AZS137" s="7"/>
      <c r="AZT137" s="8"/>
      <c r="AZU137" s="6"/>
      <c r="AZV137" s="6"/>
      <c r="AZW137" s="7"/>
      <c r="AZX137" s="8"/>
      <c r="AZY137" s="6"/>
      <c r="AZZ137" s="6"/>
      <c r="BAA137" s="7"/>
      <c r="BAB137" s="8"/>
      <c r="BAC137" s="6"/>
      <c r="BAD137" s="6"/>
      <c r="BAE137" s="7"/>
      <c r="BAF137" s="8"/>
      <c r="BAG137" s="6"/>
      <c r="BAH137" s="6"/>
      <c r="BAI137" s="7"/>
      <c r="BAJ137" s="8"/>
      <c r="BAK137" s="6"/>
      <c r="BAL137" s="6"/>
      <c r="BAM137" s="7"/>
      <c r="BAN137" s="8"/>
      <c r="BAO137" s="6"/>
      <c r="BAP137" s="6"/>
      <c r="BAQ137" s="7"/>
      <c r="BAR137" s="8"/>
      <c r="BAS137" s="6"/>
      <c r="BAT137" s="6"/>
      <c r="BAU137" s="7"/>
      <c r="BAV137" s="8"/>
      <c r="BAW137" s="6"/>
      <c r="BAX137" s="6"/>
      <c r="BAY137" s="7"/>
      <c r="BAZ137" s="8"/>
      <c r="BBA137" s="6"/>
      <c r="BBB137" s="6"/>
      <c r="BBC137" s="7"/>
      <c r="BBD137" s="8"/>
      <c r="BBE137" s="6"/>
      <c r="BBF137" s="6"/>
      <c r="BBG137" s="7"/>
      <c r="BBH137" s="8"/>
      <c r="BBI137" s="6"/>
      <c r="BBJ137" s="6"/>
      <c r="BBK137" s="7"/>
      <c r="BBL137" s="8"/>
      <c r="BBM137" s="6"/>
      <c r="BBN137" s="6"/>
      <c r="BBO137" s="7"/>
      <c r="BBP137" s="8"/>
      <c r="BBQ137" s="6"/>
      <c r="BBR137" s="6"/>
      <c r="BBS137" s="7"/>
      <c r="BBT137" s="8"/>
      <c r="BBU137" s="6"/>
      <c r="BBV137" s="6"/>
      <c r="BBW137" s="7"/>
      <c r="BBX137" s="8"/>
      <c r="BBY137" s="6"/>
      <c r="BBZ137" s="6"/>
      <c r="BCA137" s="7"/>
      <c r="BCB137" s="8"/>
      <c r="BCC137" s="6"/>
      <c r="BCD137" s="6"/>
      <c r="BCE137" s="7"/>
      <c r="BCF137" s="8"/>
      <c r="BCG137" s="6"/>
      <c r="BCH137" s="6"/>
      <c r="BCI137" s="7"/>
      <c r="BCJ137" s="8"/>
      <c r="BCK137" s="6"/>
      <c r="BCL137" s="6"/>
      <c r="BCM137" s="7"/>
      <c r="BCN137" s="8"/>
      <c r="BCO137" s="6"/>
      <c r="BCP137" s="6"/>
      <c r="BCQ137" s="7"/>
      <c r="BCR137" s="8"/>
      <c r="BCS137" s="6"/>
      <c r="BCT137" s="6"/>
      <c r="BCU137" s="7"/>
      <c r="BCV137" s="8"/>
      <c r="BCW137" s="6"/>
      <c r="BCX137" s="6"/>
      <c r="BCY137" s="7"/>
      <c r="BCZ137" s="8"/>
      <c r="BDA137" s="6"/>
      <c r="BDB137" s="6"/>
      <c r="BDC137" s="7"/>
      <c r="BDD137" s="8"/>
      <c r="BDE137" s="6"/>
      <c r="BDF137" s="6"/>
      <c r="BDG137" s="7"/>
      <c r="BDH137" s="8"/>
      <c r="BDI137" s="6"/>
      <c r="BDJ137" s="6"/>
      <c r="BDK137" s="7"/>
      <c r="BDL137" s="8"/>
      <c r="BDM137" s="6"/>
      <c r="BDN137" s="6"/>
      <c r="BDO137" s="7"/>
      <c r="BDP137" s="8"/>
      <c r="BDQ137" s="6"/>
      <c r="BDR137" s="6"/>
      <c r="BDS137" s="7"/>
      <c r="BDT137" s="8"/>
      <c r="BDU137" s="6"/>
      <c r="BDV137" s="6"/>
      <c r="BDW137" s="7"/>
      <c r="BDX137" s="8"/>
      <c r="BDY137" s="6"/>
      <c r="BDZ137" s="6"/>
      <c r="BEA137" s="7"/>
      <c r="BEB137" s="8"/>
      <c r="BEC137" s="6"/>
      <c r="BED137" s="6"/>
      <c r="BEE137" s="7"/>
      <c r="BEF137" s="8"/>
      <c r="BEG137" s="6"/>
      <c r="BEH137" s="6"/>
      <c r="BEI137" s="7"/>
      <c r="BEJ137" s="8"/>
      <c r="BEK137" s="6"/>
      <c r="BEL137" s="6"/>
      <c r="BEM137" s="7"/>
      <c r="BEN137" s="8"/>
      <c r="BEO137" s="6"/>
      <c r="BEP137" s="6"/>
      <c r="BEQ137" s="7"/>
      <c r="BER137" s="8"/>
      <c r="BES137" s="6"/>
      <c r="BET137" s="6"/>
      <c r="BEU137" s="7"/>
      <c r="BEV137" s="8"/>
      <c r="BEW137" s="6"/>
      <c r="BEX137" s="6"/>
      <c r="BEY137" s="7"/>
      <c r="BEZ137" s="8"/>
      <c r="BFA137" s="6"/>
      <c r="BFB137" s="6"/>
      <c r="BFC137" s="7"/>
      <c r="BFD137" s="8"/>
      <c r="BFE137" s="6"/>
      <c r="BFF137" s="6"/>
      <c r="BFG137" s="7"/>
      <c r="BFH137" s="8"/>
      <c r="BFI137" s="6"/>
      <c r="BFJ137" s="6"/>
      <c r="BFK137" s="7"/>
      <c r="BFL137" s="8"/>
      <c r="BFM137" s="6"/>
      <c r="BFN137" s="6"/>
      <c r="BFO137" s="7"/>
      <c r="BFP137" s="8"/>
      <c r="BFQ137" s="6"/>
      <c r="BFR137" s="6"/>
      <c r="BFS137" s="7"/>
      <c r="BFT137" s="8"/>
      <c r="BFU137" s="6"/>
      <c r="BFV137" s="6"/>
      <c r="BFW137" s="7"/>
      <c r="BFX137" s="8"/>
      <c r="BFY137" s="6"/>
      <c r="BFZ137" s="6"/>
      <c r="BGA137" s="7"/>
      <c r="BGB137" s="8"/>
      <c r="BGC137" s="6"/>
      <c r="BGD137" s="6"/>
      <c r="BGE137" s="7"/>
      <c r="BGF137" s="8"/>
      <c r="BGG137" s="6"/>
      <c r="BGH137" s="6"/>
      <c r="BGI137" s="7"/>
      <c r="BGJ137" s="8"/>
      <c r="BGK137" s="6"/>
      <c r="BGL137" s="6"/>
      <c r="BGM137" s="7"/>
      <c r="BGN137" s="8"/>
      <c r="BGO137" s="6"/>
      <c r="BGP137" s="6"/>
      <c r="BGQ137" s="7"/>
      <c r="BGR137" s="8"/>
      <c r="BGS137" s="6"/>
      <c r="BGT137" s="6"/>
      <c r="BGU137" s="7"/>
      <c r="BGV137" s="8"/>
      <c r="BGW137" s="6"/>
      <c r="BGX137" s="6"/>
      <c r="BGY137" s="7"/>
      <c r="BGZ137" s="8"/>
      <c r="BHA137" s="6"/>
      <c r="BHB137" s="6"/>
      <c r="BHC137" s="7"/>
      <c r="BHD137" s="8"/>
      <c r="BHE137" s="6"/>
      <c r="BHF137" s="6"/>
      <c r="BHG137" s="7"/>
      <c r="BHH137" s="8"/>
      <c r="BHI137" s="6"/>
      <c r="BHJ137" s="6"/>
      <c r="BHK137" s="7"/>
      <c r="BHL137" s="8"/>
      <c r="BHM137" s="6"/>
      <c r="BHN137" s="6"/>
      <c r="BHO137" s="7"/>
      <c r="BHP137" s="8"/>
      <c r="BHQ137" s="6"/>
      <c r="BHR137" s="6"/>
      <c r="BHS137" s="7"/>
      <c r="BHT137" s="8"/>
      <c r="BHU137" s="6"/>
      <c r="BHV137" s="6"/>
      <c r="BHW137" s="7"/>
      <c r="BHX137" s="8"/>
      <c r="BHY137" s="6"/>
      <c r="BHZ137" s="6"/>
      <c r="BIA137" s="7"/>
      <c r="BIB137" s="8"/>
      <c r="BIC137" s="6"/>
      <c r="BID137" s="6"/>
      <c r="BIE137" s="7"/>
      <c r="BIF137" s="8"/>
      <c r="BIG137" s="6"/>
      <c r="BIH137" s="6"/>
      <c r="BII137" s="7"/>
      <c r="BIJ137" s="8"/>
      <c r="BIK137" s="6"/>
      <c r="BIL137" s="6"/>
      <c r="BIM137" s="7"/>
      <c r="BIN137" s="8"/>
      <c r="BIO137" s="6"/>
      <c r="BIP137" s="6"/>
      <c r="BIQ137" s="7"/>
      <c r="BIR137" s="8"/>
      <c r="BIS137" s="6"/>
      <c r="BIT137" s="6"/>
      <c r="BIU137" s="7"/>
      <c r="BIV137" s="8"/>
      <c r="BIW137" s="6"/>
      <c r="BIX137" s="6"/>
      <c r="BIY137" s="7"/>
      <c r="BIZ137" s="8"/>
      <c r="BJA137" s="6"/>
      <c r="BJB137" s="6"/>
      <c r="BJC137" s="7"/>
      <c r="BJD137" s="8"/>
      <c r="BJE137" s="6"/>
      <c r="BJF137" s="6"/>
      <c r="BJG137" s="7"/>
      <c r="BJH137" s="8"/>
      <c r="BJI137" s="6"/>
      <c r="BJJ137" s="6"/>
      <c r="BJK137" s="7"/>
      <c r="BJL137" s="8"/>
      <c r="BJM137" s="6"/>
      <c r="BJN137" s="6"/>
      <c r="BJO137" s="7"/>
      <c r="BJP137" s="8"/>
      <c r="BJQ137" s="6"/>
      <c r="BJR137" s="6"/>
      <c r="BJS137" s="7"/>
      <c r="BJT137" s="8"/>
      <c r="BJU137" s="6"/>
      <c r="BJV137" s="6"/>
      <c r="BJW137" s="7"/>
      <c r="BJX137" s="8"/>
      <c r="BJY137" s="6"/>
      <c r="BJZ137" s="6"/>
      <c r="BKA137" s="7"/>
      <c r="BKB137" s="8"/>
      <c r="BKC137" s="6"/>
      <c r="BKD137" s="6"/>
      <c r="BKE137" s="7"/>
      <c r="BKF137" s="8"/>
      <c r="BKG137" s="6"/>
      <c r="BKH137" s="6"/>
      <c r="BKI137" s="7"/>
      <c r="BKJ137" s="8"/>
      <c r="BKK137" s="6"/>
      <c r="BKL137" s="6"/>
      <c r="BKM137" s="7"/>
      <c r="BKN137" s="8"/>
      <c r="BKO137" s="6"/>
      <c r="BKP137" s="6"/>
      <c r="BKQ137" s="7"/>
      <c r="BKR137" s="8"/>
      <c r="BKS137" s="6"/>
      <c r="BKT137" s="6"/>
      <c r="BKU137" s="7"/>
      <c r="BKV137" s="8"/>
      <c r="BKW137" s="6"/>
      <c r="BKX137" s="6"/>
      <c r="BKY137" s="7"/>
      <c r="BKZ137" s="8"/>
      <c r="BLA137" s="6"/>
      <c r="BLB137" s="6"/>
      <c r="BLC137" s="7"/>
      <c r="BLD137" s="8"/>
      <c r="BLE137" s="6"/>
      <c r="BLF137" s="6"/>
      <c r="BLG137" s="7"/>
      <c r="BLH137" s="8"/>
      <c r="BLI137" s="6"/>
      <c r="BLJ137" s="6"/>
      <c r="BLK137" s="7"/>
      <c r="BLL137" s="8"/>
      <c r="BLM137" s="6"/>
      <c r="BLN137" s="6"/>
      <c r="BLO137" s="7"/>
      <c r="BLP137" s="8"/>
      <c r="BLQ137" s="6"/>
      <c r="BLR137" s="6"/>
      <c r="BLS137" s="7"/>
      <c r="BLT137" s="8"/>
      <c r="BLU137" s="6"/>
      <c r="BLV137" s="6"/>
      <c r="BLW137" s="7"/>
      <c r="BLX137" s="8"/>
      <c r="BLY137" s="6"/>
      <c r="BLZ137" s="6"/>
      <c r="BMA137" s="7"/>
      <c r="BMB137" s="8"/>
      <c r="BMC137" s="6"/>
      <c r="BMD137" s="6"/>
      <c r="BME137" s="7"/>
      <c r="BMF137" s="8"/>
      <c r="BMG137" s="6"/>
      <c r="BMH137" s="6"/>
      <c r="BMI137" s="7"/>
      <c r="BMJ137" s="8"/>
      <c r="BMK137" s="6"/>
      <c r="BML137" s="6"/>
      <c r="BMM137" s="7"/>
      <c r="BMN137" s="8"/>
      <c r="BMO137" s="6"/>
      <c r="BMP137" s="6"/>
      <c r="BMQ137" s="7"/>
      <c r="BMR137" s="8"/>
      <c r="BMS137" s="6"/>
      <c r="BMT137" s="6"/>
      <c r="BMU137" s="7"/>
      <c r="BMV137" s="8"/>
      <c r="BMW137" s="6"/>
      <c r="BMX137" s="6"/>
      <c r="BMY137" s="7"/>
      <c r="BMZ137" s="8"/>
      <c r="BNA137" s="6"/>
      <c r="BNB137" s="6"/>
      <c r="BNC137" s="7"/>
      <c r="BND137" s="8"/>
      <c r="BNE137" s="6"/>
      <c r="BNF137" s="6"/>
      <c r="BNG137" s="7"/>
      <c r="BNH137" s="8"/>
      <c r="BNI137" s="6"/>
      <c r="BNJ137" s="6"/>
      <c r="BNK137" s="7"/>
      <c r="BNL137" s="8"/>
      <c r="BNM137" s="6"/>
      <c r="BNN137" s="6"/>
      <c r="BNO137" s="7"/>
      <c r="BNP137" s="8"/>
      <c r="BNQ137" s="6"/>
      <c r="BNR137" s="6"/>
      <c r="BNS137" s="7"/>
      <c r="BNT137" s="8"/>
      <c r="BNU137" s="6"/>
      <c r="BNV137" s="6"/>
      <c r="BNW137" s="7"/>
      <c r="BNX137" s="8"/>
      <c r="BNY137" s="6"/>
      <c r="BNZ137" s="6"/>
      <c r="BOA137" s="7"/>
      <c r="BOB137" s="8"/>
      <c r="BOC137" s="6"/>
      <c r="BOD137" s="6"/>
      <c r="BOE137" s="7"/>
      <c r="BOF137" s="8"/>
      <c r="BOG137" s="6"/>
      <c r="BOH137" s="6"/>
      <c r="BOI137" s="7"/>
      <c r="BOJ137" s="8"/>
      <c r="BOK137" s="6"/>
      <c r="BOL137" s="6"/>
      <c r="BOM137" s="7"/>
      <c r="BON137" s="8"/>
      <c r="BOO137" s="6"/>
      <c r="BOP137" s="6"/>
      <c r="BOQ137" s="7"/>
      <c r="BOR137" s="8"/>
      <c r="BOS137" s="6"/>
      <c r="BOT137" s="6"/>
      <c r="BOU137" s="7"/>
      <c r="BOV137" s="8"/>
      <c r="BOW137" s="6"/>
      <c r="BOX137" s="6"/>
      <c r="BOY137" s="7"/>
      <c r="BOZ137" s="8"/>
      <c r="BPA137" s="6"/>
      <c r="BPB137" s="6"/>
      <c r="BPC137" s="7"/>
      <c r="BPD137" s="8"/>
      <c r="BPE137" s="6"/>
      <c r="BPF137" s="6"/>
      <c r="BPG137" s="7"/>
      <c r="BPH137" s="8"/>
      <c r="BPI137" s="6"/>
      <c r="BPJ137" s="6"/>
      <c r="BPK137" s="7"/>
      <c r="BPL137" s="8"/>
      <c r="BPM137" s="6"/>
      <c r="BPN137" s="6"/>
      <c r="BPO137" s="7"/>
      <c r="BPP137" s="8"/>
      <c r="BPQ137" s="6"/>
      <c r="BPR137" s="6"/>
      <c r="BPS137" s="7"/>
      <c r="BPT137" s="8"/>
      <c r="BPU137" s="6"/>
      <c r="BPV137" s="6"/>
      <c r="BPW137" s="7"/>
      <c r="BPX137" s="8"/>
      <c r="BPY137" s="6"/>
      <c r="BPZ137" s="6"/>
      <c r="BQA137" s="7"/>
      <c r="BQB137" s="8"/>
      <c r="BQC137" s="6"/>
      <c r="BQD137" s="6"/>
      <c r="BQE137" s="7"/>
      <c r="BQF137" s="8"/>
      <c r="BQG137" s="6"/>
      <c r="BQH137" s="6"/>
      <c r="BQI137" s="7"/>
      <c r="BQJ137" s="8"/>
      <c r="BQK137" s="6"/>
      <c r="BQL137" s="6"/>
      <c r="BQM137" s="7"/>
      <c r="BQN137" s="8"/>
      <c r="BQO137" s="6"/>
      <c r="BQP137" s="6"/>
      <c r="BQQ137" s="7"/>
      <c r="BQR137" s="8"/>
      <c r="BQS137" s="6"/>
      <c r="BQT137" s="6"/>
      <c r="BQU137" s="7"/>
      <c r="BQV137" s="8"/>
      <c r="BQW137" s="6"/>
      <c r="BQX137" s="6"/>
      <c r="BQY137" s="7"/>
      <c r="BQZ137" s="8"/>
      <c r="BRA137" s="6"/>
      <c r="BRB137" s="6"/>
      <c r="BRC137" s="7"/>
      <c r="BRD137" s="8"/>
      <c r="BRE137" s="6"/>
      <c r="BRF137" s="6"/>
      <c r="BRG137" s="7"/>
      <c r="BRH137" s="8"/>
      <c r="BRI137" s="6"/>
      <c r="BRJ137" s="6"/>
      <c r="BRK137" s="7"/>
      <c r="BRL137" s="8"/>
      <c r="BRM137" s="6"/>
      <c r="BRN137" s="6"/>
      <c r="BRO137" s="7"/>
      <c r="BRP137" s="8"/>
      <c r="BRQ137" s="6"/>
      <c r="BRR137" s="6"/>
      <c r="BRS137" s="7"/>
      <c r="BRT137" s="8"/>
      <c r="BRU137" s="6"/>
      <c r="BRV137" s="6"/>
      <c r="BRW137" s="7"/>
      <c r="BRX137" s="8"/>
      <c r="BRY137" s="6"/>
      <c r="BRZ137" s="6"/>
      <c r="BSA137" s="7"/>
      <c r="BSB137" s="8"/>
      <c r="BSC137" s="6"/>
      <c r="BSD137" s="6"/>
      <c r="BSE137" s="7"/>
      <c r="BSF137" s="8"/>
      <c r="BSG137" s="6"/>
      <c r="BSH137" s="6"/>
      <c r="BSI137" s="7"/>
      <c r="BSJ137" s="8"/>
      <c r="BSK137" s="6"/>
      <c r="BSL137" s="6"/>
      <c r="BSM137" s="7"/>
      <c r="BSN137" s="8"/>
      <c r="BSO137" s="6"/>
      <c r="BSP137" s="6"/>
      <c r="BSQ137" s="7"/>
      <c r="BSR137" s="8"/>
      <c r="BSS137" s="6"/>
      <c r="BST137" s="6"/>
      <c r="BSU137" s="7"/>
      <c r="BSV137" s="8"/>
      <c r="BSW137" s="6"/>
      <c r="BSX137" s="6"/>
      <c r="BSY137" s="7"/>
      <c r="BSZ137" s="8"/>
      <c r="BTA137" s="6"/>
      <c r="BTB137" s="6"/>
      <c r="BTC137" s="7"/>
      <c r="BTD137" s="8"/>
      <c r="BTE137" s="6"/>
      <c r="BTF137" s="6"/>
      <c r="BTG137" s="7"/>
      <c r="BTH137" s="8"/>
      <c r="BTI137" s="6"/>
      <c r="BTJ137" s="6"/>
      <c r="BTK137" s="7"/>
      <c r="BTL137" s="8"/>
      <c r="BTM137" s="6"/>
      <c r="BTN137" s="6"/>
      <c r="BTO137" s="7"/>
      <c r="BTP137" s="8"/>
      <c r="BTQ137" s="6"/>
      <c r="BTR137" s="6"/>
      <c r="BTS137" s="7"/>
      <c r="BTT137" s="8"/>
      <c r="BTU137" s="6"/>
      <c r="BTV137" s="6"/>
      <c r="BTW137" s="7"/>
      <c r="BTX137" s="8"/>
      <c r="BTY137" s="6"/>
      <c r="BTZ137" s="6"/>
      <c r="BUA137" s="7"/>
      <c r="BUB137" s="8"/>
      <c r="BUC137" s="6"/>
      <c r="BUD137" s="6"/>
      <c r="BUE137" s="7"/>
      <c r="BUF137" s="8"/>
      <c r="BUG137" s="6"/>
      <c r="BUH137" s="6"/>
      <c r="BUI137" s="7"/>
      <c r="BUJ137" s="8"/>
      <c r="BUK137" s="6"/>
      <c r="BUL137" s="6"/>
      <c r="BUM137" s="7"/>
      <c r="BUN137" s="8"/>
      <c r="BUO137" s="6"/>
      <c r="BUP137" s="6"/>
      <c r="BUQ137" s="7"/>
      <c r="BUR137" s="8"/>
      <c r="BUS137" s="6"/>
      <c r="BUT137" s="6"/>
      <c r="BUU137" s="7"/>
      <c r="BUV137" s="8"/>
      <c r="BUW137" s="6"/>
      <c r="BUX137" s="6"/>
      <c r="BUY137" s="7"/>
      <c r="BUZ137" s="8"/>
      <c r="BVA137" s="6"/>
      <c r="BVB137" s="6"/>
      <c r="BVC137" s="7"/>
      <c r="BVD137" s="8"/>
      <c r="BVE137" s="6"/>
      <c r="BVF137" s="6"/>
      <c r="BVG137" s="7"/>
      <c r="BVH137" s="8"/>
      <c r="BVI137" s="6"/>
      <c r="BVJ137" s="6"/>
      <c r="BVK137" s="7"/>
      <c r="BVL137" s="8"/>
      <c r="BVM137" s="6"/>
      <c r="BVN137" s="6"/>
      <c r="BVO137" s="7"/>
      <c r="BVP137" s="8"/>
      <c r="BVQ137" s="6"/>
      <c r="BVR137" s="6"/>
      <c r="BVS137" s="7"/>
      <c r="BVT137" s="8"/>
      <c r="BVU137" s="6"/>
      <c r="BVV137" s="6"/>
      <c r="BVW137" s="7"/>
      <c r="BVX137" s="8"/>
      <c r="BVY137" s="6"/>
      <c r="BVZ137" s="6"/>
      <c r="BWA137" s="7"/>
      <c r="BWB137" s="8"/>
      <c r="BWC137" s="6"/>
      <c r="BWD137" s="6"/>
      <c r="BWE137" s="7"/>
      <c r="BWF137" s="8"/>
      <c r="BWG137" s="6"/>
      <c r="BWH137" s="6"/>
      <c r="BWI137" s="7"/>
      <c r="BWJ137" s="8"/>
      <c r="BWK137" s="6"/>
      <c r="BWL137" s="6"/>
      <c r="BWM137" s="7"/>
      <c r="BWN137" s="8"/>
      <c r="BWO137" s="6"/>
      <c r="BWP137" s="6"/>
      <c r="BWQ137" s="7"/>
      <c r="BWR137" s="8"/>
      <c r="BWS137" s="6"/>
      <c r="BWT137" s="6"/>
      <c r="BWU137" s="7"/>
      <c r="BWV137" s="8"/>
      <c r="BWW137" s="6"/>
      <c r="BWX137" s="6"/>
      <c r="BWY137" s="7"/>
      <c r="BWZ137" s="8"/>
      <c r="BXA137" s="6"/>
      <c r="BXB137" s="6"/>
      <c r="BXC137" s="7"/>
      <c r="BXD137" s="8"/>
      <c r="BXE137" s="6"/>
      <c r="BXF137" s="6"/>
      <c r="BXG137" s="7"/>
      <c r="BXH137" s="8"/>
      <c r="BXI137" s="6"/>
      <c r="BXJ137" s="6"/>
      <c r="BXK137" s="7"/>
      <c r="BXL137" s="8"/>
      <c r="BXM137" s="6"/>
      <c r="BXN137" s="6"/>
      <c r="BXO137" s="7"/>
      <c r="BXP137" s="8"/>
      <c r="BXQ137" s="6"/>
      <c r="BXR137" s="6"/>
      <c r="BXS137" s="7"/>
      <c r="BXT137" s="8"/>
      <c r="BXU137" s="6"/>
      <c r="BXV137" s="6"/>
      <c r="BXW137" s="7"/>
      <c r="BXX137" s="8"/>
      <c r="BXY137" s="6"/>
      <c r="BXZ137" s="6"/>
      <c r="BYA137" s="7"/>
      <c r="BYB137" s="8"/>
      <c r="BYC137" s="6"/>
      <c r="BYD137" s="6"/>
      <c r="BYE137" s="7"/>
      <c r="BYF137" s="8"/>
      <c r="BYG137" s="6"/>
      <c r="BYH137" s="6"/>
      <c r="BYI137" s="7"/>
      <c r="BYJ137" s="8"/>
      <c r="BYK137" s="6"/>
      <c r="BYL137" s="6"/>
      <c r="BYM137" s="7"/>
      <c r="BYN137" s="8"/>
      <c r="BYO137" s="6"/>
      <c r="BYP137" s="6"/>
      <c r="BYQ137" s="7"/>
      <c r="BYR137" s="8"/>
      <c r="BYS137" s="6"/>
      <c r="BYT137" s="6"/>
      <c r="BYU137" s="7"/>
      <c r="BYV137" s="8"/>
      <c r="BYW137" s="6"/>
      <c r="BYX137" s="6"/>
      <c r="BYY137" s="7"/>
      <c r="BYZ137" s="8"/>
      <c r="BZA137" s="6"/>
      <c r="BZB137" s="6"/>
      <c r="BZC137" s="7"/>
      <c r="BZD137" s="8"/>
      <c r="BZE137" s="6"/>
      <c r="BZF137" s="6"/>
      <c r="BZG137" s="7"/>
      <c r="BZH137" s="8"/>
      <c r="BZI137" s="6"/>
      <c r="BZJ137" s="6"/>
      <c r="BZK137" s="7"/>
      <c r="BZL137" s="8"/>
      <c r="BZM137" s="6"/>
      <c r="BZN137" s="6"/>
      <c r="BZO137" s="7"/>
      <c r="BZP137" s="8"/>
      <c r="BZQ137" s="6"/>
      <c r="BZR137" s="6"/>
      <c r="BZS137" s="7"/>
      <c r="BZT137" s="8"/>
      <c r="BZU137" s="6"/>
      <c r="BZV137" s="6"/>
      <c r="BZW137" s="7"/>
      <c r="BZX137" s="8"/>
      <c r="BZY137" s="6"/>
      <c r="BZZ137" s="6"/>
      <c r="CAA137" s="7"/>
      <c r="CAB137" s="8"/>
      <c r="CAC137" s="6"/>
      <c r="CAD137" s="6"/>
      <c r="CAE137" s="7"/>
      <c r="CAF137" s="8"/>
      <c r="CAG137" s="6"/>
      <c r="CAH137" s="6"/>
      <c r="CAI137" s="7"/>
      <c r="CAJ137" s="8"/>
      <c r="CAK137" s="6"/>
      <c r="CAL137" s="6"/>
      <c r="CAM137" s="7"/>
      <c r="CAN137" s="8"/>
      <c r="CAO137" s="6"/>
      <c r="CAP137" s="6"/>
      <c r="CAQ137" s="7"/>
      <c r="CAR137" s="8"/>
      <c r="CAS137" s="6"/>
      <c r="CAT137" s="6"/>
      <c r="CAU137" s="7"/>
      <c r="CAV137" s="8"/>
      <c r="CAW137" s="6"/>
      <c r="CAX137" s="6"/>
      <c r="CAY137" s="7"/>
      <c r="CAZ137" s="8"/>
      <c r="CBA137" s="6"/>
      <c r="CBB137" s="6"/>
      <c r="CBC137" s="7"/>
      <c r="CBD137" s="8"/>
      <c r="CBE137" s="6"/>
      <c r="CBF137" s="6"/>
      <c r="CBG137" s="7"/>
      <c r="CBH137" s="8"/>
      <c r="CBI137" s="6"/>
      <c r="CBJ137" s="6"/>
      <c r="CBK137" s="7"/>
      <c r="CBL137" s="8"/>
      <c r="CBM137" s="6"/>
      <c r="CBN137" s="6"/>
      <c r="CBO137" s="7"/>
      <c r="CBP137" s="8"/>
      <c r="CBQ137" s="6"/>
      <c r="CBR137" s="6"/>
      <c r="CBS137" s="7"/>
      <c r="CBT137" s="8"/>
      <c r="CBU137" s="6"/>
      <c r="CBV137" s="6"/>
      <c r="CBW137" s="7"/>
      <c r="CBX137" s="8"/>
      <c r="CBY137" s="6"/>
      <c r="CBZ137" s="6"/>
      <c r="CCA137" s="7"/>
      <c r="CCB137" s="8"/>
      <c r="CCC137" s="6"/>
      <c r="CCD137" s="6"/>
      <c r="CCE137" s="7"/>
      <c r="CCF137" s="8"/>
      <c r="CCG137" s="6"/>
      <c r="CCH137" s="6"/>
      <c r="CCI137" s="7"/>
      <c r="CCJ137" s="8"/>
      <c r="CCK137" s="6"/>
      <c r="CCL137" s="6"/>
      <c r="CCM137" s="7"/>
      <c r="CCN137" s="8"/>
      <c r="CCO137" s="6"/>
      <c r="CCP137" s="6"/>
      <c r="CCQ137" s="7"/>
      <c r="CCR137" s="8"/>
      <c r="CCS137" s="6"/>
      <c r="CCT137" s="6"/>
      <c r="CCU137" s="7"/>
      <c r="CCV137" s="8"/>
      <c r="CCW137" s="6"/>
      <c r="CCX137" s="6"/>
      <c r="CCY137" s="7"/>
      <c r="CCZ137" s="8"/>
      <c r="CDA137" s="6"/>
      <c r="CDB137" s="6"/>
      <c r="CDC137" s="7"/>
      <c r="CDD137" s="8"/>
      <c r="CDE137" s="6"/>
      <c r="CDF137" s="6"/>
      <c r="CDG137" s="7"/>
      <c r="CDH137" s="8"/>
      <c r="CDI137" s="6"/>
      <c r="CDJ137" s="6"/>
      <c r="CDK137" s="7"/>
      <c r="CDL137" s="8"/>
      <c r="CDM137" s="6"/>
      <c r="CDN137" s="6"/>
      <c r="CDO137" s="7"/>
      <c r="CDP137" s="8"/>
      <c r="CDQ137" s="6"/>
      <c r="CDR137" s="6"/>
      <c r="CDS137" s="7"/>
      <c r="CDT137" s="8"/>
      <c r="CDU137" s="6"/>
      <c r="CDV137" s="6"/>
      <c r="CDW137" s="7"/>
      <c r="CDX137" s="8"/>
      <c r="CDY137" s="6"/>
      <c r="CDZ137" s="6"/>
      <c r="CEA137" s="7"/>
      <c r="CEB137" s="8"/>
      <c r="CEC137" s="6"/>
      <c r="CED137" s="6"/>
      <c r="CEE137" s="7"/>
      <c r="CEF137" s="8"/>
      <c r="CEG137" s="6"/>
      <c r="CEH137" s="6"/>
      <c r="CEI137" s="7"/>
      <c r="CEJ137" s="8"/>
      <c r="CEK137" s="6"/>
      <c r="CEL137" s="6"/>
      <c r="CEM137" s="7"/>
      <c r="CEN137" s="8"/>
      <c r="CEO137" s="6"/>
      <c r="CEP137" s="6"/>
      <c r="CEQ137" s="7"/>
      <c r="CER137" s="8"/>
      <c r="CES137" s="6"/>
      <c r="CET137" s="6"/>
      <c r="CEU137" s="7"/>
      <c r="CEV137" s="8"/>
      <c r="CEW137" s="6"/>
      <c r="CEX137" s="6"/>
      <c r="CEY137" s="7"/>
      <c r="CEZ137" s="8"/>
      <c r="CFA137" s="6"/>
      <c r="CFB137" s="6"/>
      <c r="CFC137" s="7"/>
      <c r="CFD137" s="8"/>
      <c r="CFE137" s="6"/>
      <c r="CFF137" s="6"/>
      <c r="CFG137" s="7"/>
      <c r="CFH137" s="8"/>
      <c r="CFI137" s="6"/>
      <c r="CFJ137" s="6"/>
      <c r="CFK137" s="7"/>
      <c r="CFL137" s="8"/>
      <c r="CFM137" s="6"/>
      <c r="CFN137" s="6"/>
      <c r="CFO137" s="7"/>
      <c r="CFP137" s="8"/>
      <c r="CFQ137" s="6"/>
      <c r="CFR137" s="6"/>
      <c r="CFS137" s="7"/>
      <c r="CFT137" s="8"/>
      <c r="CFU137" s="6"/>
      <c r="CFV137" s="6"/>
      <c r="CFW137" s="7"/>
      <c r="CFX137" s="8"/>
      <c r="CFY137" s="6"/>
      <c r="CFZ137" s="6"/>
      <c r="CGA137" s="7"/>
      <c r="CGB137" s="8"/>
      <c r="CGC137" s="6"/>
      <c r="CGD137" s="6"/>
      <c r="CGE137" s="7"/>
      <c r="CGF137" s="8"/>
      <c r="CGG137" s="6"/>
      <c r="CGH137" s="6"/>
      <c r="CGI137" s="7"/>
      <c r="CGJ137" s="8"/>
      <c r="CGK137" s="6"/>
      <c r="CGL137" s="6"/>
      <c r="CGM137" s="7"/>
      <c r="CGN137" s="8"/>
      <c r="CGO137" s="6"/>
      <c r="CGP137" s="6"/>
      <c r="CGQ137" s="7"/>
      <c r="CGR137" s="8"/>
      <c r="CGS137" s="6"/>
      <c r="CGT137" s="6"/>
      <c r="CGU137" s="7"/>
      <c r="CGV137" s="8"/>
      <c r="CGW137" s="6"/>
      <c r="CGX137" s="6"/>
      <c r="CGY137" s="7"/>
      <c r="CGZ137" s="8"/>
      <c r="CHA137" s="6"/>
      <c r="CHB137" s="6"/>
      <c r="CHC137" s="7"/>
      <c r="CHD137" s="8"/>
      <c r="CHE137" s="6"/>
      <c r="CHF137" s="6"/>
      <c r="CHG137" s="7"/>
      <c r="CHH137" s="8"/>
      <c r="CHI137" s="6"/>
      <c r="CHJ137" s="6"/>
      <c r="CHK137" s="7"/>
      <c r="CHL137" s="8"/>
      <c r="CHM137" s="6"/>
      <c r="CHN137" s="6"/>
      <c r="CHO137" s="7"/>
      <c r="CHP137" s="8"/>
      <c r="CHQ137" s="6"/>
      <c r="CHR137" s="6"/>
      <c r="CHS137" s="7"/>
      <c r="CHT137" s="8"/>
      <c r="CHU137" s="6"/>
      <c r="CHV137" s="6"/>
      <c r="CHW137" s="7"/>
      <c r="CHX137" s="8"/>
      <c r="CHY137" s="6"/>
      <c r="CHZ137" s="6"/>
      <c r="CIA137" s="7"/>
      <c r="CIB137" s="8"/>
      <c r="CIC137" s="6"/>
      <c r="CID137" s="6"/>
      <c r="CIE137" s="7"/>
      <c r="CIF137" s="8"/>
      <c r="CIG137" s="6"/>
      <c r="CIH137" s="6"/>
      <c r="CII137" s="7"/>
      <c r="CIJ137" s="8"/>
      <c r="CIK137" s="6"/>
      <c r="CIL137" s="6"/>
      <c r="CIM137" s="7"/>
      <c r="CIN137" s="8"/>
      <c r="CIO137" s="6"/>
      <c r="CIP137" s="6"/>
      <c r="CIQ137" s="7"/>
      <c r="CIR137" s="8"/>
      <c r="CIS137" s="6"/>
      <c r="CIT137" s="6"/>
      <c r="CIU137" s="7"/>
      <c r="CIV137" s="8"/>
      <c r="CIW137" s="6"/>
      <c r="CIX137" s="6"/>
      <c r="CIY137" s="7"/>
      <c r="CIZ137" s="8"/>
      <c r="CJA137" s="6"/>
      <c r="CJB137" s="6"/>
      <c r="CJC137" s="7"/>
      <c r="CJD137" s="8"/>
      <c r="CJE137" s="6"/>
      <c r="CJF137" s="6"/>
      <c r="CJG137" s="7"/>
      <c r="CJH137" s="8"/>
      <c r="CJI137" s="6"/>
      <c r="CJJ137" s="6"/>
      <c r="CJK137" s="7"/>
      <c r="CJL137" s="8"/>
      <c r="CJM137" s="6"/>
      <c r="CJN137" s="6"/>
      <c r="CJO137" s="7"/>
      <c r="CJP137" s="8"/>
      <c r="CJQ137" s="6"/>
      <c r="CJR137" s="6"/>
      <c r="CJS137" s="7"/>
      <c r="CJT137" s="8"/>
      <c r="CJU137" s="6"/>
      <c r="CJV137" s="6"/>
      <c r="CJW137" s="7"/>
      <c r="CJX137" s="8"/>
      <c r="CJY137" s="6"/>
      <c r="CJZ137" s="6"/>
      <c r="CKA137" s="7"/>
      <c r="CKB137" s="8"/>
      <c r="CKC137" s="6"/>
      <c r="CKD137" s="6"/>
      <c r="CKE137" s="7"/>
      <c r="CKF137" s="8"/>
      <c r="CKG137" s="6"/>
      <c r="CKH137" s="6"/>
      <c r="CKI137" s="7"/>
      <c r="CKJ137" s="8"/>
      <c r="CKK137" s="6"/>
      <c r="CKL137" s="6"/>
      <c r="CKM137" s="7"/>
      <c r="CKN137" s="8"/>
      <c r="CKO137" s="6"/>
      <c r="CKP137" s="6"/>
      <c r="CKQ137" s="7"/>
      <c r="CKR137" s="8"/>
      <c r="CKS137" s="6"/>
      <c r="CKT137" s="6"/>
      <c r="CKU137" s="7"/>
      <c r="CKV137" s="8"/>
      <c r="CKW137" s="6"/>
      <c r="CKX137" s="6"/>
      <c r="CKY137" s="7"/>
      <c r="CKZ137" s="8"/>
      <c r="CLA137" s="6"/>
      <c r="CLB137" s="6"/>
      <c r="CLC137" s="7"/>
      <c r="CLD137" s="8"/>
      <c r="CLE137" s="6"/>
      <c r="CLF137" s="6"/>
      <c r="CLG137" s="7"/>
      <c r="CLH137" s="8"/>
      <c r="CLI137" s="6"/>
      <c r="CLJ137" s="6"/>
      <c r="CLK137" s="7"/>
      <c r="CLL137" s="8"/>
      <c r="CLM137" s="6"/>
      <c r="CLN137" s="6"/>
      <c r="CLO137" s="7"/>
      <c r="CLP137" s="8"/>
      <c r="CLQ137" s="6"/>
      <c r="CLR137" s="6"/>
      <c r="CLS137" s="7"/>
      <c r="CLT137" s="8"/>
      <c r="CLU137" s="6"/>
      <c r="CLV137" s="6"/>
      <c r="CLW137" s="7"/>
      <c r="CLX137" s="8"/>
      <c r="CLY137" s="6"/>
      <c r="CLZ137" s="6"/>
      <c r="CMA137" s="7"/>
      <c r="CMB137" s="8"/>
      <c r="CMC137" s="6"/>
      <c r="CMD137" s="6"/>
      <c r="CME137" s="7"/>
      <c r="CMF137" s="8"/>
      <c r="CMG137" s="6"/>
      <c r="CMH137" s="6"/>
      <c r="CMI137" s="7"/>
      <c r="CMJ137" s="8"/>
      <c r="CMK137" s="6"/>
      <c r="CML137" s="6"/>
      <c r="CMM137" s="7"/>
      <c r="CMN137" s="8"/>
      <c r="CMO137" s="6"/>
      <c r="CMP137" s="6"/>
      <c r="CMQ137" s="7"/>
      <c r="CMR137" s="8"/>
      <c r="CMS137" s="6"/>
      <c r="CMT137" s="6"/>
      <c r="CMU137" s="7"/>
      <c r="CMV137" s="8"/>
      <c r="CMW137" s="6"/>
      <c r="CMX137" s="6"/>
      <c r="CMY137" s="7"/>
      <c r="CMZ137" s="8"/>
      <c r="CNA137" s="6"/>
      <c r="CNB137" s="6"/>
      <c r="CNC137" s="7"/>
      <c r="CND137" s="8"/>
      <c r="CNE137" s="6"/>
      <c r="CNF137" s="6"/>
      <c r="CNG137" s="7"/>
      <c r="CNH137" s="8"/>
      <c r="CNI137" s="6"/>
      <c r="CNJ137" s="6"/>
      <c r="CNK137" s="7"/>
      <c r="CNL137" s="8"/>
      <c r="CNM137" s="6"/>
      <c r="CNN137" s="6"/>
      <c r="CNO137" s="7"/>
      <c r="CNP137" s="8"/>
      <c r="CNQ137" s="6"/>
      <c r="CNR137" s="6"/>
      <c r="CNS137" s="7"/>
      <c r="CNT137" s="8"/>
      <c r="CNU137" s="6"/>
      <c r="CNV137" s="6"/>
      <c r="CNW137" s="7"/>
      <c r="CNX137" s="8"/>
      <c r="CNY137" s="6"/>
      <c r="CNZ137" s="6"/>
      <c r="COA137" s="7"/>
      <c r="COB137" s="8"/>
      <c r="COC137" s="6"/>
      <c r="COD137" s="6"/>
      <c r="COE137" s="7"/>
      <c r="COF137" s="8"/>
      <c r="COG137" s="6"/>
      <c r="COH137" s="6"/>
      <c r="COI137" s="7"/>
      <c r="COJ137" s="8"/>
      <c r="COK137" s="6"/>
      <c r="COL137" s="6"/>
      <c r="COM137" s="7"/>
      <c r="CON137" s="8"/>
      <c r="COO137" s="6"/>
      <c r="COP137" s="6"/>
      <c r="COQ137" s="7"/>
      <c r="COR137" s="8"/>
      <c r="COS137" s="6"/>
      <c r="COT137" s="6"/>
      <c r="COU137" s="7"/>
      <c r="COV137" s="8"/>
      <c r="COW137" s="6"/>
      <c r="COX137" s="6"/>
      <c r="COY137" s="7"/>
      <c r="COZ137" s="8"/>
      <c r="CPA137" s="6"/>
      <c r="CPB137" s="6"/>
      <c r="CPC137" s="7"/>
      <c r="CPD137" s="8"/>
      <c r="CPE137" s="6"/>
      <c r="CPF137" s="6"/>
      <c r="CPG137" s="7"/>
      <c r="CPH137" s="8"/>
      <c r="CPI137" s="6"/>
      <c r="CPJ137" s="6"/>
      <c r="CPK137" s="7"/>
      <c r="CPL137" s="8"/>
      <c r="CPM137" s="6"/>
      <c r="CPN137" s="6"/>
      <c r="CPO137" s="7"/>
      <c r="CPP137" s="8"/>
      <c r="CPQ137" s="6"/>
      <c r="CPR137" s="6"/>
      <c r="CPS137" s="7"/>
      <c r="CPT137" s="8"/>
      <c r="CPU137" s="6"/>
      <c r="CPV137" s="6"/>
      <c r="CPW137" s="7"/>
      <c r="CPX137" s="8"/>
      <c r="CPY137" s="6"/>
      <c r="CPZ137" s="6"/>
      <c r="CQA137" s="7"/>
      <c r="CQB137" s="8"/>
      <c r="CQC137" s="6"/>
      <c r="CQD137" s="6"/>
      <c r="CQE137" s="7"/>
      <c r="CQF137" s="8"/>
      <c r="CQG137" s="6"/>
      <c r="CQH137" s="6"/>
      <c r="CQI137" s="7"/>
      <c r="CQJ137" s="8"/>
      <c r="CQK137" s="6"/>
      <c r="CQL137" s="6"/>
      <c r="CQM137" s="7"/>
      <c r="CQN137" s="8"/>
      <c r="CQO137" s="6"/>
      <c r="CQP137" s="6"/>
      <c r="CQQ137" s="7"/>
      <c r="CQR137" s="8"/>
      <c r="CQS137" s="6"/>
      <c r="CQT137" s="6"/>
      <c r="CQU137" s="7"/>
      <c r="CQV137" s="8"/>
      <c r="CQW137" s="6"/>
      <c r="CQX137" s="6"/>
      <c r="CQY137" s="7"/>
      <c r="CQZ137" s="8"/>
      <c r="CRA137" s="6"/>
      <c r="CRB137" s="6"/>
      <c r="CRC137" s="7"/>
      <c r="CRD137" s="8"/>
      <c r="CRE137" s="6"/>
      <c r="CRF137" s="6"/>
      <c r="CRG137" s="7"/>
      <c r="CRH137" s="8"/>
      <c r="CRI137" s="6"/>
      <c r="CRJ137" s="6"/>
      <c r="CRK137" s="7"/>
      <c r="CRL137" s="8"/>
      <c r="CRM137" s="6"/>
      <c r="CRN137" s="6"/>
      <c r="CRO137" s="7"/>
      <c r="CRP137" s="8"/>
      <c r="CRQ137" s="6"/>
      <c r="CRR137" s="6"/>
      <c r="CRS137" s="7"/>
      <c r="CRT137" s="8"/>
      <c r="CRU137" s="6"/>
      <c r="CRV137" s="6"/>
      <c r="CRW137" s="7"/>
      <c r="CRX137" s="8"/>
      <c r="CRY137" s="6"/>
      <c r="CRZ137" s="6"/>
      <c r="CSA137" s="7"/>
      <c r="CSB137" s="8"/>
      <c r="CSC137" s="6"/>
      <c r="CSD137" s="6"/>
      <c r="CSE137" s="7"/>
      <c r="CSF137" s="8"/>
      <c r="CSG137" s="6"/>
      <c r="CSH137" s="6"/>
      <c r="CSI137" s="7"/>
      <c r="CSJ137" s="8"/>
      <c r="CSK137" s="6"/>
      <c r="CSL137" s="6"/>
      <c r="CSM137" s="7"/>
      <c r="CSN137" s="8"/>
      <c r="CSO137" s="6"/>
      <c r="CSP137" s="6"/>
      <c r="CSQ137" s="7"/>
      <c r="CSR137" s="8"/>
      <c r="CSS137" s="6"/>
      <c r="CST137" s="6"/>
      <c r="CSU137" s="7"/>
      <c r="CSV137" s="8"/>
      <c r="CSW137" s="6"/>
      <c r="CSX137" s="6"/>
      <c r="CSY137" s="7"/>
      <c r="CSZ137" s="8"/>
      <c r="CTA137" s="6"/>
      <c r="CTB137" s="6"/>
      <c r="CTC137" s="7"/>
      <c r="CTD137" s="8"/>
      <c r="CTE137" s="6"/>
      <c r="CTF137" s="6"/>
      <c r="CTG137" s="7"/>
      <c r="CTH137" s="8"/>
      <c r="CTI137" s="6"/>
      <c r="CTJ137" s="6"/>
      <c r="CTK137" s="7"/>
      <c r="CTL137" s="8"/>
      <c r="CTM137" s="6"/>
      <c r="CTN137" s="6"/>
      <c r="CTO137" s="7"/>
      <c r="CTP137" s="8"/>
      <c r="CTQ137" s="6"/>
      <c r="CTR137" s="6"/>
      <c r="CTS137" s="7"/>
      <c r="CTT137" s="8"/>
      <c r="CTU137" s="6"/>
      <c r="CTV137" s="6"/>
      <c r="CTW137" s="7"/>
      <c r="CTX137" s="8"/>
      <c r="CTY137" s="6"/>
      <c r="CTZ137" s="6"/>
      <c r="CUA137" s="7"/>
      <c r="CUB137" s="8"/>
      <c r="CUC137" s="6"/>
      <c r="CUD137" s="6"/>
      <c r="CUE137" s="7"/>
      <c r="CUF137" s="8"/>
      <c r="CUG137" s="6"/>
      <c r="CUH137" s="6"/>
      <c r="CUI137" s="7"/>
      <c r="CUJ137" s="8"/>
      <c r="CUK137" s="6"/>
      <c r="CUL137" s="6"/>
      <c r="CUM137" s="7"/>
      <c r="CUN137" s="8"/>
      <c r="CUO137" s="6"/>
      <c r="CUP137" s="6"/>
      <c r="CUQ137" s="7"/>
      <c r="CUR137" s="8"/>
      <c r="CUS137" s="6"/>
      <c r="CUT137" s="6"/>
      <c r="CUU137" s="7"/>
      <c r="CUV137" s="8"/>
      <c r="CUW137" s="6"/>
      <c r="CUX137" s="6"/>
      <c r="CUY137" s="7"/>
      <c r="CUZ137" s="8"/>
      <c r="CVA137" s="6"/>
      <c r="CVB137" s="6"/>
      <c r="CVC137" s="7"/>
      <c r="CVD137" s="8"/>
      <c r="CVE137" s="6"/>
      <c r="CVF137" s="6"/>
      <c r="CVG137" s="7"/>
      <c r="CVH137" s="8"/>
      <c r="CVI137" s="6"/>
      <c r="CVJ137" s="6"/>
      <c r="CVK137" s="7"/>
      <c r="CVL137" s="8"/>
      <c r="CVM137" s="6"/>
      <c r="CVN137" s="6"/>
      <c r="CVO137" s="7"/>
      <c r="CVP137" s="8"/>
      <c r="CVQ137" s="6"/>
      <c r="CVR137" s="6"/>
      <c r="CVS137" s="7"/>
      <c r="CVT137" s="8"/>
      <c r="CVU137" s="6"/>
      <c r="CVV137" s="6"/>
      <c r="CVW137" s="7"/>
      <c r="CVX137" s="8"/>
      <c r="CVY137" s="6"/>
      <c r="CVZ137" s="6"/>
      <c r="CWA137" s="7"/>
      <c r="CWB137" s="8"/>
      <c r="CWC137" s="6"/>
      <c r="CWD137" s="6"/>
      <c r="CWE137" s="7"/>
      <c r="CWF137" s="8"/>
      <c r="CWG137" s="6"/>
      <c r="CWH137" s="6"/>
      <c r="CWI137" s="7"/>
      <c r="CWJ137" s="8"/>
      <c r="CWK137" s="6"/>
      <c r="CWL137" s="6"/>
      <c r="CWM137" s="7"/>
      <c r="CWN137" s="8"/>
      <c r="CWO137" s="6"/>
      <c r="CWP137" s="6"/>
      <c r="CWQ137" s="7"/>
      <c r="CWR137" s="8"/>
      <c r="CWS137" s="6"/>
      <c r="CWT137" s="6"/>
      <c r="CWU137" s="7"/>
      <c r="CWV137" s="8"/>
      <c r="CWW137" s="6"/>
      <c r="CWX137" s="6"/>
      <c r="CWY137" s="7"/>
      <c r="CWZ137" s="8"/>
      <c r="CXA137" s="6"/>
      <c r="CXB137" s="6"/>
      <c r="CXC137" s="7"/>
      <c r="CXD137" s="8"/>
      <c r="CXE137" s="6"/>
      <c r="CXF137" s="6"/>
      <c r="CXG137" s="7"/>
      <c r="CXH137" s="8"/>
      <c r="CXI137" s="6"/>
      <c r="CXJ137" s="6"/>
      <c r="CXK137" s="7"/>
      <c r="CXL137" s="8"/>
      <c r="CXM137" s="6"/>
      <c r="CXN137" s="6"/>
      <c r="CXO137" s="7"/>
      <c r="CXP137" s="8"/>
      <c r="CXQ137" s="6"/>
      <c r="CXR137" s="6"/>
      <c r="CXS137" s="7"/>
      <c r="CXT137" s="8"/>
      <c r="CXU137" s="6"/>
      <c r="CXV137" s="6"/>
      <c r="CXW137" s="7"/>
      <c r="CXX137" s="8"/>
      <c r="CXY137" s="6"/>
      <c r="CXZ137" s="6"/>
      <c r="CYA137" s="7"/>
      <c r="CYB137" s="8"/>
      <c r="CYC137" s="6"/>
      <c r="CYD137" s="6"/>
      <c r="CYE137" s="7"/>
      <c r="CYF137" s="8"/>
      <c r="CYG137" s="6"/>
      <c r="CYH137" s="6"/>
      <c r="CYI137" s="7"/>
      <c r="CYJ137" s="8"/>
      <c r="CYK137" s="6"/>
      <c r="CYL137" s="6"/>
      <c r="CYM137" s="7"/>
      <c r="CYN137" s="8"/>
      <c r="CYO137" s="6"/>
      <c r="CYP137" s="6"/>
      <c r="CYQ137" s="7"/>
      <c r="CYR137" s="8"/>
      <c r="CYS137" s="6"/>
      <c r="CYT137" s="6"/>
      <c r="CYU137" s="7"/>
      <c r="CYV137" s="8"/>
      <c r="CYW137" s="6"/>
      <c r="CYX137" s="6"/>
      <c r="CYY137" s="7"/>
      <c r="CYZ137" s="8"/>
      <c r="CZA137" s="6"/>
      <c r="CZB137" s="6"/>
      <c r="CZC137" s="7"/>
      <c r="CZD137" s="8"/>
      <c r="CZE137" s="6"/>
      <c r="CZF137" s="6"/>
      <c r="CZG137" s="7"/>
      <c r="CZH137" s="8"/>
      <c r="CZI137" s="6"/>
      <c r="CZJ137" s="6"/>
      <c r="CZK137" s="7"/>
      <c r="CZL137" s="8"/>
      <c r="CZM137" s="6"/>
      <c r="CZN137" s="6"/>
      <c r="CZO137" s="7"/>
      <c r="CZP137" s="8"/>
      <c r="CZQ137" s="6"/>
      <c r="CZR137" s="6"/>
      <c r="CZS137" s="7"/>
      <c r="CZT137" s="8"/>
      <c r="CZU137" s="6"/>
      <c r="CZV137" s="6"/>
      <c r="CZW137" s="7"/>
      <c r="CZX137" s="8"/>
      <c r="CZY137" s="6"/>
      <c r="CZZ137" s="6"/>
      <c r="DAA137" s="7"/>
      <c r="DAB137" s="8"/>
      <c r="DAC137" s="6"/>
      <c r="DAD137" s="6"/>
      <c r="DAE137" s="7"/>
      <c r="DAF137" s="8"/>
      <c r="DAG137" s="6"/>
      <c r="DAH137" s="6"/>
      <c r="DAI137" s="7"/>
      <c r="DAJ137" s="8"/>
      <c r="DAK137" s="6"/>
      <c r="DAL137" s="6"/>
      <c r="DAM137" s="7"/>
      <c r="DAN137" s="8"/>
      <c r="DAO137" s="6"/>
      <c r="DAP137" s="6"/>
      <c r="DAQ137" s="7"/>
      <c r="DAR137" s="8"/>
      <c r="DAS137" s="6"/>
      <c r="DAT137" s="6"/>
      <c r="DAU137" s="7"/>
      <c r="DAV137" s="8"/>
      <c r="DAW137" s="6"/>
      <c r="DAX137" s="6"/>
      <c r="DAY137" s="7"/>
      <c r="DAZ137" s="8"/>
      <c r="DBA137" s="6"/>
      <c r="DBB137" s="6"/>
      <c r="DBC137" s="7"/>
      <c r="DBD137" s="8"/>
      <c r="DBE137" s="6"/>
      <c r="DBF137" s="6"/>
      <c r="DBG137" s="7"/>
      <c r="DBH137" s="8"/>
      <c r="DBI137" s="6"/>
      <c r="DBJ137" s="6"/>
      <c r="DBK137" s="7"/>
      <c r="DBL137" s="8"/>
      <c r="DBM137" s="6"/>
      <c r="DBN137" s="6"/>
      <c r="DBO137" s="7"/>
      <c r="DBP137" s="8"/>
      <c r="DBQ137" s="6"/>
      <c r="DBR137" s="6"/>
      <c r="DBS137" s="7"/>
      <c r="DBT137" s="8"/>
      <c r="DBU137" s="6"/>
      <c r="DBV137" s="6"/>
      <c r="DBW137" s="7"/>
      <c r="DBX137" s="8"/>
      <c r="DBY137" s="6"/>
      <c r="DBZ137" s="6"/>
      <c r="DCA137" s="7"/>
      <c r="DCB137" s="8"/>
      <c r="DCC137" s="6"/>
      <c r="DCD137" s="6"/>
      <c r="DCE137" s="7"/>
      <c r="DCF137" s="8"/>
      <c r="DCG137" s="6"/>
      <c r="DCH137" s="6"/>
      <c r="DCI137" s="7"/>
      <c r="DCJ137" s="8"/>
      <c r="DCK137" s="6"/>
      <c r="DCL137" s="6"/>
      <c r="DCM137" s="7"/>
      <c r="DCN137" s="8"/>
      <c r="DCO137" s="6"/>
      <c r="DCP137" s="6"/>
      <c r="DCQ137" s="7"/>
      <c r="DCR137" s="8"/>
      <c r="DCS137" s="6"/>
      <c r="DCT137" s="6"/>
      <c r="DCU137" s="7"/>
      <c r="DCV137" s="8"/>
      <c r="DCW137" s="6"/>
      <c r="DCX137" s="6"/>
      <c r="DCY137" s="7"/>
      <c r="DCZ137" s="8"/>
      <c r="DDA137" s="6"/>
      <c r="DDB137" s="6"/>
      <c r="DDC137" s="7"/>
      <c r="DDD137" s="8"/>
      <c r="DDE137" s="6"/>
      <c r="DDF137" s="6"/>
      <c r="DDG137" s="7"/>
      <c r="DDH137" s="8"/>
      <c r="DDI137" s="6"/>
      <c r="DDJ137" s="6"/>
      <c r="DDK137" s="7"/>
      <c r="DDL137" s="8"/>
      <c r="DDM137" s="6"/>
      <c r="DDN137" s="6"/>
      <c r="DDO137" s="7"/>
      <c r="DDP137" s="8"/>
      <c r="DDQ137" s="6"/>
      <c r="DDR137" s="6"/>
      <c r="DDS137" s="7"/>
      <c r="DDT137" s="8"/>
      <c r="DDU137" s="6"/>
      <c r="DDV137" s="6"/>
      <c r="DDW137" s="7"/>
      <c r="DDX137" s="8"/>
      <c r="DDY137" s="6"/>
      <c r="DDZ137" s="6"/>
      <c r="DEA137" s="7"/>
      <c r="DEB137" s="8"/>
      <c r="DEC137" s="6"/>
      <c r="DED137" s="6"/>
      <c r="DEE137" s="7"/>
      <c r="DEF137" s="8"/>
      <c r="DEG137" s="6"/>
      <c r="DEH137" s="6"/>
      <c r="DEI137" s="7"/>
      <c r="DEJ137" s="8"/>
      <c r="DEK137" s="6"/>
      <c r="DEL137" s="6"/>
      <c r="DEM137" s="7"/>
      <c r="DEN137" s="8"/>
      <c r="DEO137" s="6"/>
      <c r="DEP137" s="6"/>
      <c r="DEQ137" s="7"/>
      <c r="DER137" s="8"/>
      <c r="DES137" s="6"/>
      <c r="DET137" s="6"/>
      <c r="DEU137" s="7"/>
      <c r="DEV137" s="8"/>
      <c r="DEW137" s="6"/>
      <c r="DEX137" s="6"/>
      <c r="DEY137" s="7"/>
      <c r="DEZ137" s="8"/>
      <c r="DFA137" s="6"/>
      <c r="DFB137" s="6"/>
      <c r="DFC137" s="7"/>
      <c r="DFD137" s="8"/>
      <c r="DFE137" s="6"/>
      <c r="DFF137" s="6"/>
      <c r="DFG137" s="7"/>
      <c r="DFH137" s="8"/>
      <c r="DFI137" s="6"/>
      <c r="DFJ137" s="6"/>
      <c r="DFK137" s="7"/>
      <c r="DFL137" s="8"/>
      <c r="DFM137" s="6"/>
      <c r="DFN137" s="6"/>
      <c r="DFO137" s="7"/>
      <c r="DFP137" s="8"/>
      <c r="DFQ137" s="6"/>
      <c r="DFR137" s="6"/>
      <c r="DFS137" s="7"/>
      <c r="DFT137" s="8"/>
      <c r="DFU137" s="6"/>
      <c r="DFV137" s="6"/>
      <c r="DFW137" s="7"/>
      <c r="DFX137" s="8"/>
      <c r="DFY137" s="6"/>
      <c r="DFZ137" s="6"/>
      <c r="DGA137" s="7"/>
      <c r="DGB137" s="8"/>
      <c r="DGC137" s="6"/>
      <c r="DGD137" s="6"/>
      <c r="DGE137" s="7"/>
      <c r="DGF137" s="8"/>
      <c r="DGG137" s="6"/>
      <c r="DGH137" s="6"/>
      <c r="DGI137" s="7"/>
      <c r="DGJ137" s="8"/>
      <c r="DGK137" s="6"/>
      <c r="DGL137" s="6"/>
      <c r="DGM137" s="7"/>
      <c r="DGN137" s="8"/>
      <c r="DGO137" s="6"/>
      <c r="DGP137" s="6"/>
      <c r="DGQ137" s="7"/>
      <c r="DGR137" s="8"/>
      <c r="DGS137" s="6"/>
      <c r="DGT137" s="6"/>
      <c r="DGU137" s="7"/>
      <c r="DGV137" s="8"/>
      <c r="DGW137" s="6"/>
      <c r="DGX137" s="6"/>
      <c r="DGY137" s="7"/>
      <c r="DGZ137" s="8"/>
      <c r="DHA137" s="6"/>
      <c r="DHB137" s="6"/>
      <c r="DHC137" s="7"/>
      <c r="DHD137" s="8"/>
      <c r="DHE137" s="6"/>
      <c r="DHF137" s="6"/>
      <c r="DHG137" s="7"/>
      <c r="DHH137" s="8"/>
      <c r="DHI137" s="6"/>
      <c r="DHJ137" s="6"/>
      <c r="DHK137" s="7"/>
      <c r="DHL137" s="8"/>
      <c r="DHM137" s="6"/>
      <c r="DHN137" s="6"/>
      <c r="DHO137" s="7"/>
      <c r="DHP137" s="8"/>
      <c r="DHQ137" s="6"/>
      <c r="DHR137" s="6"/>
      <c r="DHS137" s="7"/>
      <c r="DHT137" s="8"/>
      <c r="DHU137" s="6"/>
      <c r="DHV137" s="6"/>
      <c r="DHW137" s="7"/>
      <c r="DHX137" s="8"/>
      <c r="DHY137" s="6"/>
      <c r="DHZ137" s="6"/>
      <c r="DIA137" s="7"/>
      <c r="DIB137" s="8"/>
      <c r="DIC137" s="6"/>
      <c r="DID137" s="6"/>
      <c r="DIE137" s="7"/>
      <c r="DIF137" s="8"/>
      <c r="DIG137" s="6"/>
      <c r="DIH137" s="6"/>
      <c r="DII137" s="7"/>
      <c r="DIJ137" s="8"/>
      <c r="DIK137" s="6"/>
      <c r="DIL137" s="6"/>
      <c r="DIM137" s="7"/>
      <c r="DIN137" s="8"/>
      <c r="DIO137" s="6"/>
      <c r="DIP137" s="6"/>
      <c r="DIQ137" s="7"/>
      <c r="DIR137" s="8"/>
      <c r="DIS137" s="6"/>
      <c r="DIT137" s="6"/>
      <c r="DIU137" s="7"/>
      <c r="DIV137" s="8"/>
      <c r="DIW137" s="6"/>
      <c r="DIX137" s="6"/>
      <c r="DIY137" s="7"/>
      <c r="DIZ137" s="8"/>
      <c r="DJA137" s="6"/>
      <c r="DJB137" s="6"/>
      <c r="DJC137" s="7"/>
      <c r="DJD137" s="8"/>
      <c r="DJE137" s="6"/>
      <c r="DJF137" s="6"/>
      <c r="DJG137" s="7"/>
      <c r="DJH137" s="8"/>
      <c r="DJI137" s="6"/>
      <c r="DJJ137" s="6"/>
      <c r="DJK137" s="7"/>
      <c r="DJL137" s="8"/>
      <c r="DJM137" s="6"/>
      <c r="DJN137" s="6"/>
      <c r="DJO137" s="7"/>
      <c r="DJP137" s="8"/>
      <c r="DJQ137" s="6"/>
      <c r="DJR137" s="6"/>
      <c r="DJS137" s="7"/>
      <c r="DJT137" s="8"/>
      <c r="DJU137" s="6"/>
      <c r="DJV137" s="6"/>
      <c r="DJW137" s="7"/>
      <c r="DJX137" s="8"/>
      <c r="DJY137" s="6"/>
      <c r="DJZ137" s="6"/>
      <c r="DKA137" s="7"/>
      <c r="DKB137" s="8"/>
      <c r="DKC137" s="6"/>
      <c r="DKD137" s="6"/>
      <c r="DKE137" s="7"/>
      <c r="DKF137" s="8"/>
      <c r="DKG137" s="6"/>
      <c r="DKH137" s="6"/>
      <c r="DKI137" s="7"/>
      <c r="DKJ137" s="8"/>
      <c r="DKK137" s="6"/>
      <c r="DKL137" s="6"/>
      <c r="DKM137" s="7"/>
      <c r="DKN137" s="8"/>
      <c r="DKO137" s="6"/>
      <c r="DKP137" s="6"/>
      <c r="DKQ137" s="7"/>
      <c r="DKR137" s="8"/>
      <c r="DKS137" s="6"/>
      <c r="DKT137" s="6"/>
      <c r="DKU137" s="7"/>
      <c r="DKV137" s="8"/>
      <c r="DKW137" s="6"/>
      <c r="DKX137" s="6"/>
      <c r="DKY137" s="7"/>
      <c r="DKZ137" s="8"/>
      <c r="DLA137" s="6"/>
      <c r="DLB137" s="6"/>
      <c r="DLC137" s="7"/>
      <c r="DLD137" s="8"/>
      <c r="DLE137" s="6"/>
      <c r="DLF137" s="6"/>
      <c r="DLG137" s="7"/>
      <c r="DLH137" s="8"/>
      <c r="DLI137" s="6"/>
      <c r="DLJ137" s="6"/>
      <c r="DLK137" s="7"/>
      <c r="DLL137" s="8"/>
      <c r="DLM137" s="6"/>
      <c r="DLN137" s="6"/>
      <c r="DLO137" s="7"/>
      <c r="DLP137" s="8"/>
      <c r="DLQ137" s="6"/>
      <c r="DLR137" s="6"/>
      <c r="DLS137" s="7"/>
      <c r="DLT137" s="8"/>
      <c r="DLU137" s="6"/>
      <c r="DLV137" s="6"/>
      <c r="DLW137" s="7"/>
      <c r="DLX137" s="8"/>
      <c r="DLY137" s="6"/>
      <c r="DLZ137" s="6"/>
      <c r="DMA137" s="7"/>
      <c r="DMB137" s="8"/>
      <c r="DMC137" s="6"/>
      <c r="DMD137" s="6"/>
      <c r="DME137" s="7"/>
      <c r="DMF137" s="8"/>
      <c r="DMG137" s="6"/>
      <c r="DMH137" s="6"/>
      <c r="DMI137" s="7"/>
      <c r="DMJ137" s="8"/>
      <c r="DMK137" s="6"/>
      <c r="DML137" s="6"/>
      <c r="DMM137" s="7"/>
      <c r="DMN137" s="8"/>
      <c r="DMO137" s="6"/>
      <c r="DMP137" s="6"/>
      <c r="DMQ137" s="7"/>
      <c r="DMR137" s="8"/>
      <c r="DMS137" s="6"/>
      <c r="DMT137" s="6"/>
      <c r="DMU137" s="7"/>
      <c r="DMV137" s="8"/>
      <c r="DMW137" s="6"/>
      <c r="DMX137" s="6"/>
      <c r="DMY137" s="7"/>
      <c r="DMZ137" s="8"/>
      <c r="DNA137" s="6"/>
      <c r="DNB137" s="6"/>
      <c r="DNC137" s="7"/>
      <c r="DND137" s="8"/>
      <c r="DNE137" s="6"/>
      <c r="DNF137" s="6"/>
      <c r="DNG137" s="7"/>
      <c r="DNH137" s="8"/>
      <c r="DNI137" s="6"/>
      <c r="DNJ137" s="6"/>
      <c r="DNK137" s="7"/>
      <c r="DNL137" s="8"/>
      <c r="DNM137" s="6"/>
      <c r="DNN137" s="6"/>
      <c r="DNO137" s="7"/>
      <c r="DNP137" s="8"/>
      <c r="DNQ137" s="6"/>
      <c r="DNR137" s="6"/>
      <c r="DNS137" s="7"/>
      <c r="DNT137" s="8"/>
      <c r="DNU137" s="6"/>
      <c r="DNV137" s="6"/>
      <c r="DNW137" s="7"/>
      <c r="DNX137" s="8"/>
      <c r="DNY137" s="6"/>
      <c r="DNZ137" s="6"/>
      <c r="DOA137" s="7"/>
      <c r="DOB137" s="8"/>
      <c r="DOC137" s="6"/>
      <c r="DOD137" s="6"/>
      <c r="DOE137" s="7"/>
      <c r="DOF137" s="8"/>
      <c r="DOG137" s="6"/>
      <c r="DOH137" s="6"/>
      <c r="DOI137" s="7"/>
      <c r="DOJ137" s="8"/>
      <c r="DOK137" s="6"/>
      <c r="DOL137" s="6"/>
      <c r="DOM137" s="7"/>
      <c r="DON137" s="8"/>
      <c r="DOO137" s="6"/>
      <c r="DOP137" s="6"/>
      <c r="DOQ137" s="7"/>
      <c r="DOR137" s="8"/>
      <c r="DOS137" s="6"/>
      <c r="DOT137" s="6"/>
      <c r="DOU137" s="7"/>
      <c r="DOV137" s="8"/>
      <c r="DOW137" s="6"/>
      <c r="DOX137" s="6"/>
      <c r="DOY137" s="7"/>
      <c r="DOZ137" s="8"/>
      <c r="DPA137" s="6"/>
      <c r="DPB137" s="6"/>
      <c r="DPC137" s="7"/>
      <c r="DPD137" s="8"/>
      <c r="DPE137" s="6"/>
      <c r="DPF137" s="6"/>
      <c r="DPG137" s="7"/>
      <c r="DPH137" s="8"/>
      <c r="DPI137" s="6"/>
      <c r="DPJ137" s="6"/>
      <c r="DPK137" s="7"/>
      <c r="DPL137" s="8"/>
      <c r="DPM137" s="6"/>
      <c r="DPN137" s="6"/>
      <c r="DPO137" s="7"/>
      <c r="DPP137" s="8"/>
      <c r="DPQ137" s="6"/>
      <c r="DPR137" s="6"/>
      <c r="DPS137" s="7"/>
      <c r="DPT137" s="8"/>
      <c r="DPU137" s="6"/>
      <c r="DPV137" s="6"/>
      <c r="DPW137" s="7"/>
      <c r="DPX137" s="8"/>
      <c r="DPY137" s="6"/>
      <c r="DPZ137" s="6"/>
      <c r="DQA137" s="7"/>
      <c r="DQB137" s="8"/>
      <c r="DQC137" s="6"/>
      <c r="DQD137" s="6"/>
      <c r="DQE137" s="7"/>
      <c r="DQF137" s="8"/>
      <c r="DQG137" s="6"/>
      <c r="DQH137" s="6"/>
      <c r="DQI137" s="7"/>
      <c r="DQJ137" s="8"/>
      <c r="DQK137" s="6"/>
      <c r="DQL137" s="6"/>
      <c r="DQM137" s="7"/>
      <c r="DQN137" s="8"/>
      <c r="DQO137" s="6"/>
      <c r="DQP137" s="6"/>
      <c r="DQQ137" s="7"/>
      <c r="DQR137" s="8"/>
      <c r="DQS137" s="6"/>
      <c r="DQT137" s="6"/>
      <c r="DQU137" s="7"/>
      <c r="DQV137" s="8"/>
      <c r="DQW137" s="6"/>
      <c r="DQX137" s="6"/>
      <c r="DQY137" s="7"/>
      <c r="DQZ137" s="8"/>
      <c r="DRA137" s="6"/>
      <c r="DRB137" s="6"/>
      <c r="DRC137" s="7"/>
      <c r="DRD137" s="8"/>
      <c r="DRE137" s="6"/>
      <c r="DRF137" s="6"/>
      <c r="DRG137" s="7"/>
      <c r="DRH137" s="8"/>
      <c r="DRI137" s="6"/>
      <c r="DRJ137" s="6"/>
      <c r="DRK137" s="7"/>
      <c r="DRL137" s="8"/>
      <c r="DRM137" s="6"/>
      <c r="DRN137" s="6"/>
      <c r="DRO137" s="7"/>
      <c r="DRP137" s="8"/>
      <c r="DRQ137" s="6"/>
      <c r="DRR137" s="6"/>
      <c r="DRS137" s="7"/>
      <c r="DRT137" s="8"/>
      <c r="DRU137" s="6"/>
      <c r="DRV137" s="6"/>
      <c r="DRW137" s="7"/>
      <c r="DRX137" s="8"/>
      <c r="DRY137" s="6"/>
      <c r="DRZ137" s="6"/>
      <c r="DSA137" s="7"/>
      <c r="DSB137" s="8"/>
      <c r="DSC137" s="6"/>
      <c r="DSD137" s="6"/>
      <c r="DSE137" s="7"/>
      <c r="DSF137" s="8"/>
      <c r="DSG137" s="6"/>
      <c r="DSH137" s="6"/>
      <c r="DSI137" s="7"/>
      <c r="DSJ137" s="8"/>
      <c r="DSK137" s="6"/>
      <c r="DSL137" s="6"/>
      <c r="DSM137" s="7"/>
      <c r="DSN137" s="8"/>
      <c r="DSO137" s="6"/>
      <c r="DSP137" s="6"/>
      <c r="DSQ137" s="7"/>
      <c r="DSR137" s="8"/>
      <c r="DSS137" s="6"/>
      <c r="DST137" s="6"/>
      <c r="DSU137" s="7"/>
      <c r="DSV137" s="8"/>
      <c r="DSW137" s="6"/>
      <c r="DSX137" s="6"/>
      <c r="DSY137" s="7"/>
      <c r="DSZ137" s="8"/>
      <c r="DTA137" s="6"/>
      <c r="DTB137" s="6"/>
      <c r="DTC137" s="7"/>
      <c r="DTD137" s="8"/>
      <c r="DTE137" s="6"/>
      <c r="DTF137" s="6"/>
      <c r="DTG137" s="7"/>
      <c r="DTH137" s="8"/>
      <c r="DTI137" s="6"/>
      <c r="DTJ137" s="6"/>
      <c r="DTK137" s="7"/>
      <c r="DTL137" s="8"/>
      <c r="DTM137" s="6"/>
      <c r="DTN137" s="6"/>
      <c r="DTO137" s="7"/>
      <c r="DTP137" s="8"/>
      <c r="DTQ137" s="6"/>
      <c r="DTR137" s="6"/>
      <c r="DTS137" s="7"/>
      <c r="DTT137" s="8"/>
      <c r="DTU137" s="6"/>
      <c r="DTV137" s="6"/>
      <c r="DTW137" s="7"/>
      <c r="DTX137" s="8"/>
      <c r="DTY137" s="6"/>
      <c r="DTZ137" s="6"/>
      <c r="DUA137" s="7"/>
      <c r="DUB137" s="8"/>
      <c r="DUC137" s="6"/>
      <c r="DUD137" s="6"/>
      <c r="DUE137" s="7"/>
      <c r="DUF137" s="8"/>
      <c r="DUG137" s="6"/>
      <c r="DUH137" s="6"/>
      <c r="DUI137" s="7"/>
      <c r="DUJ137" s="8"/>
      <c r="DUK137" s="6"/>
      <c r="DUL137" s="6"/>
      <c r="DUM137" s="7"/>
      <c r="DUN137" s="8"/>
      <c r="DUO137" s="6"/>
      <c r="DUP137" s="6"/>
      <c r="DUQ137" s="7"/>
      <c r="DUR137" s="8"/>
      <c r="DUS137" s="6"/>
      <c r="DUT137" s="6"/>
      <c r="DUU137" s="7"/>
      <c r="DUV137" s="8"/>
      <c r="DUW137" s="6"/>
      <c r="DUX137" s="6"/>
      <c r="DUY137" s="7"/>
      <c r="DUZ137" s="8"/>
      <c r="DVA137" s="6"/>
      <c r="DVB137" s="6"/>
      <c r="DVC137" s="7"/>
      <c r="DVD137" s="8"/>
      <c r="DVE137" s="6"/>
      <c r="DVF137" s="6"/>
      <c r="DVG137" s="7"/>
      <c r="DVH137" s="8"/>
      <c r="DVI137" s="6"/>
      <c r="DVJ137" s="6"/>
      <c r="DVK137" s="7"/>
      <c r="DVL137" s="8"/>
      <c r="DVM137" s="6"/>
      <c r="DVN137" s="6"/>
      <c r="DVO137" s="7"/>
      <c r="DVP137" s="8"/>
      <c r="DVQ137" s="6"/>
      <c r="DVR137" s="6"/>
      <c r="DVS137" s="7"/>
      <c r="DVT137" s="8"/>
      <c r="DVU137" s="6"/>
      <c r="DVV137" s="6"/>
      <c r="DVW137" s="7"/>
      <c r="DVX137" s="8"/>
      <c r="DVY137" s="6"/>
      <c r="DVZ137" s="6"/>
      <c r="DWA137" s="7"/>
      <c r="DWB137" s="8"/>
      <c r="DWC137" s="6"/>
      <c r="DWD137" s="6"/>
      <c r="DWE137" s="7"/>
      <c r="DWF137" s="8"/>
      <c r="DWG137" s="6"/>
      <c r="DWH137" s="6"/>
      <c r="DWI137" s="7"/>
      <c r="DWJ137" s="8"/>
      <c r="DWK137" s="6"/>
      <c r="DWL137" s="6"/>
      <c r="DWM137" s="7"/>
      <c r="DWN137" s="8"/>
      <c r="DWO137" s="6"/>
      <c r="DWP137" s="6"/>
      <c r="DWQ137" s="7"/>
      <c r="DWR137" s="8"/>
      <c r="DWS137" s="6"/>
      <c r="DWT137" s="6"/>
      <c r="DWU137" s="7"/>
      <c r="DWV137" s="8"/>
      <c r="DWW137" s="6"/>
      <c r="DWX137" s="6"/>
      <c r="DWY137" s="7"/>
      <c r="DWZ137" s="8"/>
      <c r="DXA137" s="6"/>
      <c r="DXB137" s="6"/>
      <c r="DXC137" s="7"/>
      <c r="DXD137" s="8"/>
      <c r="DXE137" s="6"/>
      <c r="DXF137" s="6"/>
      <c r="DXG137" s="7"/>
      <c r="DXH137" s="8"/>
      <c r="DXI137" s="6"/>
      <c r="DXJ137" s="6"/>
      <c r="DXK137" s="7"/>
      <c r="DXL137" s="8"/>
      <c r="DXM137" s="6"/>
      <c r="DXN137" s="6"/>
      <c r="DXO137" s="7"/>
      <c r="DXP137" s="8"/>
      <c r="DXQ137" s="6"/>
      <c r="DXR137" s="6"/>
      <c r="DXS137" s="7"/>
      <c r="DXT137" s="8"/>
      <c r="DXU137" s="6"/>
      <c r="DXV137" s="6"/>
      <c r="DXW137" s="7"/>
      <c r="DXX137" s="8"/>
      <c r="DXY137" s="6"/>
      <c r="DXZ137" s="6"/>
      <c r="DYA137" s="7"/>
      <c r="DYB137" s="8"/>
      <c r="DYC137" s="6"/>
      <c r="DYD137" s="6"/>
      <c r="DYE137" s="7"/>
      <c r="DYF137" s="8"/>
      <c r="DYG137" s="6"/>
      <c r="DYH137" s="6"/>
      <c r="DYI137" s="7"/>
      <c r="DYJ137" s="8"/>
      <c r="DYK137" s="6"/>
      <c r="DYL137" s="6"/>
      <c r="DYM137" s="7"/>
      <c r="DYN137" s="8"/>
      <c r="DYO137" s="6"/>
      <c r="DYP137" s="6"/>
      <c r="DYQ137" s="7"/>
      <c r="DYR137" s="8"/>
      <c r="DYS137" s="6"/>
      <c r="DYT137" s="6"/>
      <c r="DYU137" s="7"/>
      <c r="DYV137" s="8"/>
      <c r="DYW137" s="6"/>
      <c r="DYX137" s="6"/>
      <c r="DYY137" s="7"/>
      <c r="DYZ137" s="8"/>
      <c r="DZA137" s="6"/>
      <c r="DZB137" s="6"/>
      <c r="DZC137" s="7"/>
      <c r="DZD137" s="8"/>
      <c r="DZE137" s="6"/>
      <c r="DZF137" s="6"/>
      <c r="DZG137" s="7"/>
      <c r="DZH137" s="8"/>
      <c r="DZI137" s="6"/>
      <c r="DZJ137" s="6"/>
      <c r="DZK137" s="7"/>
      <c r="DZL137" s="8"/>
      <c r="DZM137" s="6"/>
      <c r="DZN137" s="6"/>
      <c r="DZO137" s="7"/>
      <c r="DZP137" s="8"/>
      <c r="DZQ137" s="6"/>
      <c r="DZR137" s="6"/>
      <c r="DZS137" s="7"/>
      <c r="DZT137" s="8"/>
      <c r="DZU137" s="6"/>
      <c r="DZV137" s="6"/>
      <c r="DZW137" s="7"/>
      <c r="DZX137" s="8"/>
      <c r="DZY137" s="6"/>
      <c r="DZZ137" s="6"/>
      <c r="EAA137" s="7"/>
      <c r="EAB137" s="8"/>
      <c r="EAC137" s="6"/>
      <c r="EAD137" s="6"/>
      <c r="EAE137" s="7"/>
      <c r="EAF137" s="8"/>
      <c r="EAG137" s="6"/>
      <c r="EAH137" s="6"/>
      <c r="EAI137" s="7"/>
      <c r="EAJ137" s="8"/>
      <c r="EAK137" s="6"/>
      <c r="EAL137" s="6"/>
      <c r="EAM137" s="7"/>
      <c r="EAN137" s="8"/>
      <c r="EAO137" s="6"/>
      <c r="EAP137" s="6"/>
      <c r="EAQ137" s="7"/>
      <c r="EAR137" s="8"/>
      <c r="EAS137" s="6"/>
      <c r="EAT137" s="6"/>
      <c r="EAU137" s="7"/>
      <c r="EAV137" s="8"/>
      <c r="EAW137" s="6"/>
      <c r="EAX137" s="6"/>
      <c r="EAY137" s="7"/>
      <c r="EAZ137" s="8"/>
      <c r="EBA137" s="6"/>
      <c r="EBB137" s="6"/>
      <c r="EBC137" s="7"/>
      <c r="EBD137" s="8"/>
      <c r="EBE137" s="6"/>
      <c r="EBF137" s="6"/>
      <c r="EBG137" s="7"/>
      <c r="EBH137" s="8"/>
      <c r="EBI137" s="6"/>
      <c r="EBJ137" s="6"/>
      <c r="EBK137" s="7"/>
      <c r="EBL137" s="8"/>
      <c r="EBM137" s="6"/>
      <c r="EBN137" s="6"/>
      <c r="EBO137" s="7"/>
      <c r="EBP137" s="8"/>
      <c r="EBQ137" s="6"/>
      <c r="EBR137" s="6"/>
      <c r="EBS137" s="7"/>
      <c r="EBT137" s="8"/>
      <c r="EBU137" s="6"/>
      <c r="EBV137" s="6"/>
      <c r="EBW137" s="7"/>
      <c r="EBX137" s="8"/>
      <c r="EBY137" s="6"/>
      <c r="EBZ137" s="6"/>
      <c r="ECA137" s="7"/>
      <c r="ECB137" s="8"/>
      <c r="ECC137" s="6"/>
      <c r="ECD137" s="6"/>
      <c r="ECE137" s="7"/>
      <c r="ECF137" s="8"/>
      <c r="ECG137" s="6"/>
      <c r="ECH137" s="6"/>
      <c r="ECI137" s="7"/>
      <c r="ECJ137" s="8"/>
      <c r="ECK137" s="6"/>
      <c r="ECL137" s="6"/>
      <c r="ECM137" s="7"/>
      <c r="ECN137" s="8"/>
      <c r="ECO137" s="6"/>
      <c r="ECP137" s="6"/>
      <c r="ECQ137" s="7"/>
      <c r="ECR137" s="8"/>
      <c r="ECS137" s="6"/>
      <c r="ECT137" s="6"/>
      <c r="ECU137" s="7"/>
      <c r="ECV137" s="8"/>
      <c r="ECW137" s="6"/>
      <c r="ECX137" s="6"/>
      <c r="ECY137" s="7"/>
      <c r="ECZ137" s="8"/>
      <c r="EDA137" s="6"/>
      <c r="EDB137" s="6"/>
      <c r="EDC137" s="7"/>
      <c r="EDD137" s="8"/>
      <c r="EDE137" s="6"/>
      <c r="EDF137" s="6"/>
      <c r="EDG137" s="7"/>
      <c r="EDH137" s="8"/>
      <c r="EDI137" s="6"/>
      <c r="EDJ137" s="6"/>
      <c r="EDK137" s="7"/>
      <c r="EDL137" s="8"/>
      <c r="EDM137" s="6"/>
      <c r="EDN137" s="6"/>
      <c r="EDO137" s="7"/>
      <c r="EDP137" s="8"/>
      <c r="EDQ137" s="6"/>
      <c r="EDR137" s="6"/>
      <c r="EDS137" s="7"/>
      <c r="EDT137" s="8"/>
      <c r="EDU137" s="6"/>
      <c r="EDV137" s="6"/>
      <c r="EDW137" s="7"/>
      <c r="EDX137" s="8"/>
      <c r="EDY137" s="6"/>
      <c r="EDZ137" s="6"/>
      <c r="EEA137" s="7"/>
      <c r="EEB137" s="8"/>
      <c r="EEC137" s="6"/>
      <c r="EED137" s="6"/>
      <c r="EEE137" s="7"/>
      <c r="EEF137" s="8"/>
      <c r="EEG137" s="6"/>
      <c r="EEH137" s="6"/>
      <c r="EEI137" s="7"/>
      <c r="EEJ137" s="8"/>
      <c r="EEK137" s="6"/>
      <c r="EEL137" s="6"/>
      <c r="EEM137" s="7"/>
      <c r="EEN137" s="8"/>
      <c r="EEO137" s="6"/>
      <c r="EEP137" s="6"/>
      <c r="EEQ137" s="7"/>
      <c r="EER137" s="8"/>
      <c r="EES137" s="6"/>
      <c r="EET137" s="6"/>
      <c r="EEU137" s="7"/>
      <c r="EEV137" s="8"/>
      <c r="EEW137" s="6"/>
      <c r="EEX137" s="6"/>
      <c r="EEY137" s="7"/>
      <c r="EEZ137" s="8"/>
      <c r="EFA137" s="6"/>
      <c r="EFB137" s="6"/>
      <c r="EFC137" s="7"/>
      <c r="EFD137" s="8"/>
      <c r="EFE137" s="6"/>
      <c r="EFF137" s="6"/>
      <c r="EFG137" s="7"/>
      <c r="EFH137" s="8"/>
      <c r="EFI137" s="6"/>
      <c r="EFJ137" s="6"/>
      <c r="EFK137" s="7"/>
      <c r="EFL137" s="8"/>
      <c r="EFM137" s="6"/>
      <c r="EFN137" s="6"/>
      <c r="EFO137" s="7"/>
      <c r="EFP137" s="8"/>
      <c r="EFQ137" s="6"/>
      <c r="EFR137" s="6"/>
      <c r="EFS137" s="7"/>
      <c r="EFT137" s="8"/>
      <c r="EFU137" s="6"/>
      <c r="EFV137" s="6"/>
      <c r="EFW137" s="7"/>
      <c r="EFX137" s="8"/>
      <c r="EFY137" s="6"/>
      <c r="EFZ137" s="6"/>
      <c r="EGA137" s="7"/>
      <c r="EGB137" s="8"/>
      <c r="EGC137" s="6"/>
      <c r="EGD137" s="6"/>
      <c r="EGE137" s="7"/>
      <c r="EGF137" s="8"/>
      <c r="EGG137" s="6"/>
      <c r="EGH137" s="6"/>
      <c r="EGI137" s="7"/>
      <c r="EGJ137" s="8"/>
      <c r="EGK137" s="6"/>
      <c r="EGL137" s="6"/>
      <c r="EGM137" s="7"/>
      <c r="EGN137" s="8"/>
      <c r="EGO137" s="6"/>
      <c r="EGP137" s="6"/>
      <c r="EGQ137" s="7"/>
      <c r="EGR137" s="8"/>
      <c r="EGS137" s="6"/>
      <c r="EGT137" s="6"/>
      <c r="EGU137" s="7"/>
      <c r="EGV137" s="8"/>
      <c r="EGW137" s="6"/>
      <c r="EGX137" s="6"/>
      <c r="EGY137" s="7"/>
      <c r="EGZ137" s="8"/>
      <c r="EHA137" s="6"/>
      <c r="EHB137" s="6"/>
      <c r="EHC137" s="7"/>
      <c r="EHD137" s="8"/>
      <c r="EHE137" s="6"/>
      <c r="EHF137" s="6"/>
      <c r="EHG137" s="7"/>
      <c r="EHH137" s="8"/>
      <c r="EHI137" s="6"/>
      <c r="EHJ137" s="6"/>
      <c r="EHK137" s="7"/>
      <c r="EHL137" s="8"/>
      <c r="EHM137" s="6"/>
      <c r="EHN137" s="6"/>
      <c r="EHO137" s="7"/>
      <c r="EHP137" s="8"/>
      <c r="EHQ137" s="6"/>
      <c r="EHR137" s="6"/>
      <c r="EHS137" s="7"/>
      <c r="EHT137" s="8"/>
      <c r="EHU137" s="6"/>
      <c r="EHV137" s="6"/>
      <c r="EHW137" s="7"/>
      <c r="EHX137" s="8"/>
      <c r="EHY137" s="6"/>
      <c r="EHZ137" s="6"/>
      <c r="EIA137" s="7"/>
      <c r="EIB137" s="8"/>
      <c r="EIC137" s="6"/>
      <c r="EID137" s="6"/>
      <c r="EIE137" s="7"/>
      <c r="EIF137" s="8"/>
      <c r="EIG137" s="6"/>
      <c r="EIH137" s="6"/>
      <c r="EII137" s="7"/>
      <c r="EIJ137" s="8"/>
      <c r="EIK137" s="6"/>
      <c r="EIL137" s="6"/>
      <c r="EIM137" s="7"/>
      <c r="EIN137" s="8"/>
      <c r="EIO137" s="6"/>
      <c r="EIP137" s="6"/>
      <c r="EIQ137" s="7"/>
      <c r="EIR137" s="8"/>
      <c r="EIS137" s="6"/>
      <c r="EIT137" s="6"/>
      <c r="EIU137" s="7"/>
      <c r="EIV137" s="8"/>
      <c r="EIW137" s="6"/>
      <c r="EIX137" s="6"/>
      <c r="EIY137" s="7"/>
      <c r="EIZ137" s="8"/>
      <c r="EJA137" s="6"/>
      <c r="EJB137" s="6"/>
      <c r="EJC137" s="7"/>
      <c r="EJD137" s="8"/>
      <c r="EJE137" s="6"/>
      <c r="EJF137" s="6"/>
      <c r="EJG137" s="7"/>
      <c r="EJH137" s="8"/>
      <c r="EJI137" s="6"/>
      <c r="EJJ137" s="6"/>
      <c r="EJK137" s="7"/>
      <c r="EJL137" s="8"/>
      <c r="EJM137" s="6"/>
      <c r="EJN137" s="6"/>
      <c r="EJO137" s="7"/>
      <c r="EJP137" s="8"/>
      <c r="EJQ137" s="6"/>
      <c r="EJR137" s="6"/>
      <c r="EJS137" s="7"/>
      <c r="EJT137" s="8"/>
      <c r="EJU137" s="6"/>
      <c r="EJV137" s="6"/>
      <c r="EJW137" s="7"/>
      <c r="EJX137" s="8"/>
      <c r="EJY137" s="6"/>
      <c r="EJZ137" s="6"/>
      <c r="EKA137" s="7"/>
      <c r="EKB137" s="8"/>
      <c r="EKC137" s="6"/>
      <c r="EKD137" s="6"/>
      <c r="EKE137" s="7"/>
      <c r="EKF137" s="8"/>
      <c r="EKG137" s="6"/>
      <c r="EKH137" s="6"/>
      <c r="EKI137" s="7"/>
      <c r="EKJ137" s="8"/>
      <c r="EKK137" s="6"/>
      <c r="EKL137" s="6"/>
      <c r="EKM137" s="7"/>
      <c r="EKN137" s="8"/>
      <c r="EKO137" s="6"/>
      <c r="EKP137" s="6"/>
      <c r="EKQ137" s="7"/>
      <c r="EKR137" s="8"/>
      <c r="EKS137" s="6"/>
      <c r="EKT137" s="6"/>
      <c r="EKU137" s="7"/>
      <c r="EKV137" s="8"/>
      <c r="EKW137" s="6"/>
      <c r="EKX137" s="6"/>
      <c r="EKY137" s="7"/>
      <c r="EKZ137" s="8"/>
      <c r="ELA137" s="6"/>
      <c r="ELB137" s="6"/>
      <c r="ELC137" s="7"/>
      <c r="ELD137" s="8"/>
      <c r="ELE137" s="6"/>
      <c r="ELF137" s="6"/>
      <c r="ELG137" s="7"/>
      <c r="ELH137" s="8"/>
      <c r="ELI137" s="6"/>
      <c r="ELJ137" s="6"/>
      <c r="ELK137" s="7"/>
      <c r="ELL137" s="8"/>
      <c r="ELM137" s="6"/>
      <c r="ELN137" s="6"/>
      <c r="ELO137" s="7"/>
      <c r="ELP137" s="8"/>
      <c r="ELQ137" s="6"/>
      <c r="ELR137" s="6"/>
      <c r="ELS137" s="7"/>
      <c r="ELT137" s="8"/>
      <c r="ELU137" s="6"/>
      <c r="ELV137" s="6"/>
      <c r="ELW137" s="7"/>
      <c r="ELX137" s="8"/>
      <c r="ELY137" s="6"/>
      <c r="ELZ137" s="6"/>
      <c r="EMA137" s="7"/>
      <c r="EMB137" s="8"/>
      <c r="EMC137" s="6"/>
      <c r="EMD137" s="6"/>
      <c r="EME137" s="7"/>
      <c r="EMF137" s="8"/>
      <c r="EMG137" s="6"/>
      <c r="EMH137" s="6"/>
      <c r="EMI137" s="7"/>
      <c r="EMJ137" s="8"/>
      <c r="EMK137" s="6"/>
      <c r="EML137" s="6"/>
      <c r="EMM137" s="7"/>
      <c r="EMN137" s="8"/>
      <c r="EMO137" s="6"/>
      <c r="EMP137" s="6"/>
      <c r="EMQ137" s="7"/>
      <c r="EMR137" s="8"/>
      <c r="EMS137" s="6"/>
      <c r="EMT137" s="6"/>
      <c r="EMU137" s="7"/>
      <c r="EMV137" s="8"/>
      <c r="EMW137" s="6"/>
      <c r="EMX137" s="6"/>
      <c r="EMY137" s="7"/>
      <c r="EMZ137" s="8"/>
      <c r="ENA137" s="6"/>
      <c r="ENB137" s="6"/>
      <c r="ENC137" s="7"/>
      <c r="END137" s="8"/>
      <c r="ENE137" s="6"/>
      <c r="ENF137" s="6"/>
      <c r="ENG137" s="7"/>
      <c r="ENH137" s="8"/>
      <c r="ENI137" s="6"/>
      <c r="ENJ137" s="6"/>
      <c r="ENK137" s="7"/>
      <c r="ENL137" s="8"/>
      <c r="ENM137" s="6"/>
      <c r="ENN137" s="6"/>
      <c r="ENO137" s="7"/>
      <c r="ENP137" s="8"/>
      <c r="ENQ137" s="6"/>
      <c r="ENR137" s="6"/>
      <c r="ENS137" s="7"/>
      <c r="ENT137" s="8"/>
      <c r="ENU137" s="6"/>
      <c r="ENV137" s="6"/>
      <c r="ENW137" s="7"/>
      <c r="ENX137" s="8"/>
      <c r="ENY137" s="6"/>
      <c r="ENZ137" s="6"/>
      <c r="EOA137" s="7"/>
      <c r="EOB137" s="8"/>
      <c r="EOC137" s="6"/>
      <c r="EOD137" s="6"/>
      <c r="EOE137" s="7"/>
      <c r="EOF137" s="8"/>
      <c r="EOG137" s="6"/>
      <c r="EOH137" s="6"/>
      <c r="EOI137" s="7"/>
      <c r="EOJ137" s="8"/>
      <c r="EOK137" s="6"/>
      <c r="EOL137" s="6"/>
      <c r="EOM137" s="7"/>
      <c r="EON137" s="8"/>
      <c r="EOO137" s="6"/>
      <c r="EOP137" s="6"/>
      <c r="EOQ137" s="7"/>
      <c r="EOR137" s="8"/>
      <c r="EOS137" s="6"/>
      <c r="EOT137" s="6"/>
      <c r="EOU137" s="7"/>
      <c r="EOV137" s="8"/>
      <c r="EOW137" s="6"/>
      <c r="EOX137" s="6"/>
      <c r="EOY137" s="7"/>
      <c r="EOZ137" s="8"/>
      <c r="EPA137" s="6"/>
      <c r="EPB137" s="6"/>
      <c r="EPC137" s="7"/>
      <c r="EPD137" s="8"/>
      <c r="EPE137" s="6"/>
      <c r="EPF137" s="6"/>
      <c r="EPG137" s="7"/>
      <c r="EPH137" s="8"/>
      <c r="EPI137" s="6"/>
      <c r="EPJ137" s="6"/>
      <c r="EPK137" s="7"/>
      <c r="EPL137" s="8"/>
      <c r="EPM137" s="6"/>
      <c r="EPN137" s="6"/>
      <c r="EPO137" s="7"/>
      <c r="EPP137" s="8"/>
      <c r="EPQ137" s="6"/>
      <c r="EPR137" s="6"/>
      <c r="EPS137" s="7"/>
      <c r="EPT137" s="8"/>
      <c r="EPU137" s="6"/>
      <c r="EPV137" s="6"/>
      <c r="EPW137" s="7"/>
      <c r="EPX137" s="8"/>
      <c r="EPY137" s="6"/>
      <c r="EPZ137" s="6"/>
      <c r="EQA137" s="7"/>
      <c r="EQB137" s="8"/>
      <c r="EQC137" s="6"/>
      <c r="EQD137" s="6"/>
      <c r="EQE137" s="7"/>
      <c r="EQF137" s="8"/>
      <c r="EQG137" s="6"/>
      <c r="EQH137" s="6"/>
      <c r="EQI137" s="7"/>
      <c r="EQJ137" s="8"/>
      <c r="EQK137" s="6"/>
      <c r="EQL137" s="6"/>
      <c r="EQM137" s="7"/>
      <c r="EQN137" s="8"/>
      <c r="EQO137" s="6"/>
      <c r="EQP137" s="6"/>
      <c r="EQQ137" s="7"/>
      <c r="EQR137" s="8"/>
      <c r="EQS137" s="6"/>
      <c r="EQT137" s="6"/>
      <c r="EQU137" s="7"/>
      <c r="EQV137" s="8"/>
      <c r="EQW137" s="6"/>
      <c r="EQX137" s="6"/>
      <c r="EQY137" s="7"/>
      <c r="EQZ137" s="8"/>
      <c r="ERA137" s="6"/>
      <c r="ERB137" s="6"/>
      <c r="ERC137" s="7"/>
      <c r="ERD137" s="8"/>
      <c r="ERE137" s="6"/>
      <c r="ERF137" s="6"/>
      <c r="ERG137" s="7"/>
      <c r="ERH137" s="8"/>
      <c r="ERI137" s="6"/>
      <c r="ERJ137" s="6"/>
      <c r="ERK137" s="7"/>
      <c r="ERL137" s="8"/>
      <c r="ERM137" s="6"/>
      <c r="ERN137" s="6"/>
      <c r="ERO137" s="7"/>
      <c r="ERP137" s="8"/>
      <c r="ERQ137" s="6"/>
      <c r="ERR137" s="6"/>
      <c r="ERS137" s="7"/>
      <c r="ERT137" s="8"/>
      <c r="ERU137" s="6"/>
      <c r="ERV137" s="6"/>
      <c r="ERW137" s="7"/>
      <c r="ERX137" s="8"/>
      <c r="ERY137" s="6"/>
      <c r="ERZ137" s="6"/>
      <c r="ESA137" s="7"/>
      <c r="ESB137" s="8"/>
      <c r="ESC137" s="6"/>
      <c r="ESD137" s="6"/>
      <c r="ESE137" s="7"/>
      <c r="ESF137" s="8"/>
      <c r="ESG137" s="6"/>
      <c r="ESH137" s="6"/>
      <c r="ESI137" s="7"/>
      <c r="ESJ137" s="8"/>
      <c r="ESK137" s="6"/>
      <c r="ESL137" s="6"/>
      <c r="ESM137" s="7"/>
      <c r="ESN137" s="8"/>
      <c r="ESO137" s="6"/>
      <c r="ESP137" s="6"/>
      <c r="ESQ137" s="7"/>
      <c r="ESR137" s="8"/>
      <c r="ESS137" s="6"/>
      <c r="EST137" s="6"/>
      <c r="ESU137" s="7"/>
      <c r="ESV137" s="8"/>
      <c r="ESW137" s="6"/>
      <c r="ESX137" s="6"/>
      <c r="ESY137" s="7"/>
      <c r="ESZ137" s="8"/>
      <c r="ETA137" s="6"/>
      <c r="ETB137" s="6"/>
      <c r="ETC137" s="7"/>
      <c r="ETD137" s="8"/>
      <c r="ETE137" s="6"/>
      <c r="ETF137" s="6"/>
      <c r="ETG137" s="7"/>
      <c r="ETH137" s="8"/>
      <c r="ETI137" s="6"/>
      <c r="ETJ137" s="6"/>
      <c r="ETK137" s="7"/>
      <c r="ETL137" s="8"/>
      <c r="ETM137" s="6"/>
      <c r="ETN137" s="6"/>
      <c r="ETO137" s="7"/>
      <c r="ETP137" s="8"/>
      <c r="ETQ137" s="6"/>
      <c r="ETR137" s="6"/>
      <c r="ETS137" s="7"/>
      <c r="ETT137" s="8"/>
      <c r="ETU137" s="6"/>
      <c r="ETV137" s="6"/>
      <c r="ETW137" s="7"/>
      <c r="ETX137" s="8"/>
      <c r="ETY137" s="6"/>
      <c r="ETZ137" s="6"/>
      <c r="EUA137" s="7"/>
      <c r="EUB137" s="8"/>
      <c r="EUC137" s="6"/>
      <c r="EUD137" s="6"/>
      <c r="EUE137" s="7"/>
      <c r="EUF137" s="8"/>
      <c r="EUG137" s="6"/>
      <c r="EUH137" s="6"/>
      <c r="EUI137" s="7"/>
      <c r="EUJ137" s="8"/>
      <c r="EUK137" s="6"/>
      <c r="EUL137" s="6"/>
      <c r="EUM137" s="7"/>
      <c r="EUN137" s="8"/>
      <c r="EUO137" s="6"/>
      <c r="EUP137" s="6"/>
      <c r="EUQ137" s="7"/>
      <c r="EUR137" s="8"/>
      <c r="EUS137" s="6"/>
      <c r="EUT137" s="6"/>
      <c r="EUU137" s="7"/>
      <c r="EUV137" s="8"/>
      <c r="EUW137" s="6"/>
      <c r="EUX137" s="6"/>
      <c r="EUY137" s="7"/>
      <c r="EUZ137" s="8"/>
      <c r="EVA137" s="6"/>
      <c r="EVB137" s="6"/>
      <c r="EVC137" s="7"/>
      <c r="EVD137" s="8"/>
      <c r="EVE137" s="6"/>
      <c r="EVF137" s="6"/>
      <c r="EVG137" s="7"/>
      <c r="EVH137" s="8"/>
      <c r="EVI137" s="6"/>
      <c r="EVJ137" s="6"/>
      <c r="EVK137" s="7"/>
      <c r="EVL137" s="8"/>
      <c r="EVM137" s="6"/>
      <c r="EVN137" s="6"/>
      <c r="EVO137" s="7"/>
      <c r="EVP137" s="8"/>
      <c r="EVQ137" s="6"/>
      <c r="EVR137" s="6"/>
      <c r="EVS137" s="7"/>
      <c r="EVT137" s="8"/>
      <c r="EVU137" s="6"/>
      <c r="EVV137" s="6"/>
      <c r="EVW137" s="7"/>
      <c r="EVX137" s="8"/>
      <c r="EVY137" s="6"/>
      <c r="EVZ137" s="6"/>
      <c r="EWA137" s="7"/>
      <c r="EWB137" s="8"/>
      <c r="EWC137" s="6"/>
      <c r="EWD137" s="6"/>
      <c r="EWE137" s="7"/>
      <c r="EWF137" s="8"/>
      <c r="EWG137" s="6"/>
      <c r="EWH137" s="6"/>
      <c r="EWI137" s="7"/>
      <c r="EWJ137" s="8"/>
      <c r="EWK137" s="6"/>
      <c r="EWL137" s="6"/>
      <c r="EWM137" s="7"/>
      <c r="EWN137" s="8"/>
      <c r="EWO137" s="6"/>
      <c r="EWP137" s="6"/>
      <c r="EWQ137" s="7"/>
      <c r="EWR137" s="8"/>
      <c r="EWS137" s="6"/>
      <c r="EWT137" s="6"/>
      <c r="EWU137" s="7"/>
      <c r="EWV137" s="8"/>
      <c r="EWW137" s="6"/>
      <c r="EWX137" s="6"/>
      <c r="EWY137" s="7"/>
      <c r="EWZ137" s="8"/>
      <c r="EXA137" s="6"/>
      <c r="EXB137" s="6"/>
      <c r="EXC137" s="7"/>
      <c r="EXD137" s="8"/>
      <c r="EXE137" s="6"/>
      <c r="EXF137" s="6"/>
      <c r="EXG137" s="7"/>
      <c r="EXH137" s="8"/>
      <c r="EXI137" s="6"/>
      <c r="EXJ137" s="6"/>
      <c r="EXK137" s="7"/>
      <c r="EXL137" s="8"/>
      <c r="EXM137" s="6"/>
      <c r="EXN137" s="6"/>
      <c r="EXO137" s="7"/>
      <c r="EXP137" s="8"/>
      <c r="EXQ137" s="6"/>
      <c r="EXR137" s="6"/>
      <c r="EXS137" s="7"/>
      <c r="EXT137" s="8"/>
      <c r="EXU137" s="6"/>
      <c r="EXV137" s="6"/>
      <c r="EXW137" s="7"/>
      <c r="EXX137" s="8"/>
      <c r="EXY137" s="6"/>
      <c r="EXZ137" s="6"/>
      <c r="EYA137" s="7"/>
      <c r="EYB137" s="8"/>
      <c r="EYC137" s="6"/>
      <c r="EYD137" s="6"/>
      <c r="EYE137" s="7"/>
      <c r="EYF137" s="8"/>
      <c r="EYG137" s="6"/>
      <c r="EYH137" s="6"/>
      <c r="EYI137" s="7"/>
      <c r="EYJ137" s="8"/>
      <c r="EYK137" s="6"/>
      <c r="EYL137" s="6"/>
      <c r="EYM137" s="7"/>
      <c r="EYN137" s="8"/>
      <c r="EYO137" s="6"/>
      <c r="EYP137" s="6"/>
      <c r="EYQ137" s="7"/>
      <c r="EYR137" s="8"/>
      <c r="EYS137" s="6"/>
      <c r="EYT137" s="6"/>
      <c r="EYU137" s="7"/>
      <c r="EYV137" s="8"/>
      <c r="EYW137" s="6"/>
      <c r="EYX137" s="6"/>
      <c r="EYY137" s="7"/>
      <c r="EYZ137" s="8"/>
      <c r="EZA137" s="6"/>
      <c r="EZB137" s="6"/>
      <c r="EZC137" s="7"/>
      <c r="EZD137" s="8"/>
      <c r="EZE137" s="6"/>
      <c r="EZF137" s="6"/>
      <c r="EZG137" s="7"/>
      <c r="EZH137" s="8"/>
      <c r="EZI137" s="6"/>
      <c r="EZJ137" s="6"/>
      <c r="EZK137" s="7"/>
      <c r="EZL137" s="8"/>
      <c r="EZM137" s="6"/>
      <c r="EZN137" s="6"/>
      <c r="EZO137" s="7"/>
      <c r="EZP137" s="8"/>
      <c r="EZQ137" s="6"/>
      <c r="EZR137" s="6"/>
      <c r="EZS137" s="7"/>
      <c r="EZT137" s="8"/>
      <c r="EZU137" s="6"/>
      <c r="EZV137" s="6"/>
      <c r="EZW137" s="7"/>
      <c r="EZX137" s="8"/>
      <c r="EZY137" s="6"/>
      <c r="EZZ137" s="6"/>
      <c r="FAA137" s="7"/>
      <c r="FAB137" s="8"/>
      <c r="FAC137" s="6"/>
      <c r="FAD137" s="6"/>
      <c r="FAE137" s="7"/>
      <c r="FAF137" s="8"/>
      <c r="FAG137" s="6"/>
      <c r="FAH137" s="6"/>
      <c r="FAI137" s="7"/>
      <c r="FAJ137" s="8"/>
      <c r="FAK137" s="6"/>
      <c r="FAL137" s="6"/>
      <c r="FAM137" s="7"/>
      <c r="FAN137" s="8"/>
      <c r="FAO137" s="6"/>
      <c r="FAP137" s="6"/>
      <c r="FAQ137" s="7"/>
      <c r="FAR137" s="8"/>
      <c r="FAS137" s="6"/>
      <c r="FAT137" s="6"/>
      <c r="FAU137" s="7"/>
      <c r="FAV137" s="8"/>
      <c r="FAW137" s="6"/>
      <c r="FAX137" s="6"/>
      <c r="FAY137" s="7"/>
      <c r="FAZ137" s="8"/>
      <c r="FBA137" s="6"/>
      <c r="FBB137" s="6"/>
      <c r="FBC137" s="7"/>
      <c r="FBD137" s="8"/>
      <c r="FBE137" s="6"/>
      <c r="FBF137" s="6"/>
      <c r="FBG137" s="7"/>
      <c r="FBH137" s="8"/>
      <c r="FBI137" s="6"/>
      <c r="FBJ137" s="6"/>
      <c r="FBK137" s="7"/>
      <c r="FBL137" s="8"/>
      <c r="FBM137" s="6"/>
      <c r="FBN137" s="6"/>
      <c r="FBO137" s="7"/>
      <c r="FBP137" s="8"/>
      <c r="FBQ137" s="6"/>
      <c r="FBR137" s="6"/>
      <c r="FBS137" s="7"/>
      <c r="FBT137" s="8"/>
      <c r="FBU137" s="6"/>
      <c r="FBV137" s="6"/>
      <c r="FBW137" s="7"/>
      <c r="FBX137" s="8"/>
      <c r="FBY137" s="6"/>
      <c r="FBZ137" s="6"/>
      <c r="FCA137" s="7"/>
      <c r="FCB137" s="8"/>
      <c r="FCC137" s="6"/>
      <c r="FCD137" s="6"/>
      <c r="FCE137" s="7"/>
      <c r="FCF137" s="8"/>
      <c r="FCG137" s="6"/>
      <c r="FCH137" s="6"/>
      <c r="FCI137" s="7"/>
      <c r="FCJ137" s="8"/>
      <c r="FCK137" s="6"/>
      <c r="FCL137" s="6"/>
      <c r="FCM137" s="7"/>
      <c r="FCN137" s="8"/>
      <c r="FCO137" s="6"/>
      <c r="FCP137" s="6"/>
      <c r="FCQ137" s="7"/>
      <c r="FCR137" s="8"/>
      <c r="FCS137" s="6"/>
      <c r="FCT137" s="6"/>
      <c r="FCU137" s="7"/>
      <c r="FCV137" s="8"/>
      <c r="FCW137" s="6"/>
      <c r="FCX137" s="6"/>
      <c r="FCY137" s="7"/>
      <c r="FCZ137" s="8"/>
      <c r="FDA137" s="6"/>
      <c r="FDB137" s="6"/>
      <c r="FDC137" s="7"/>
      <c r="FDD137" s="8"/>
      <c r="FDE137" s="6"/>
      <c r="FDF137" s="6"/>
      <c r="FDG137" s="7"/>
      <c r="FDH137" s="8"/>
      <c r="FDI137" s="6"/>
      <c r="FDJ137" s="6"/>
      <c r="FDK137" s="7"/>
      <c r="FDL137" s="8"/>
      <c r="FDM137" s="6"/>
      <c r="FDN137" s="6"/>
      <c r="FDO137" s="7"/>
      <c r="FDP137" s="8"/>
      <c r="FDQ137" s="6"/>
      <c r="FDR137" s="6"/>
      <c r="FDS137" s="7"/>
      <c r="FDT137" s="8"/>
      <c r="FDU137" s="6"/>
      <c r="FDV137" s="6"/>
      <c r="FDW137" s="7"/>
      <c r="FDX137" s="8"/>
      <c r="FDY137" s="6"/>
      <c r="FDZ137" s="6"/>
      <c r="FEA137" s="7"/>
      <c r="FEB137" s="8"/>
      <c r="FEC137" s="6"/>
      <c r="FED137" s="6"/>
      <c r="FEE137" s="7"/>
      <c r="FEF137" s="8"/>
      <c r="FEG137" s="6"/>
      <c r="FEH137" s="6"/>
      <c r="FEI137" s="7"/>
      <c r="FEJ137" s="8"/>
      <c r="FEK137" s="6"/>
      <c r="FEL137" s="6"/>
      <c r="FEM137" s="7"/>
      <c r="FEN137" s="8"/>
      <c r="FEO137" s="6"/>
      <c r="FEP137" s="6"/>
      <c r="FEQ137" s="7"/>
      <c r="FER137" s="8"/>
      <c r="FES137" s="6"/>
      <c r="FET137" s="6"/>
      <c r="FEU137" s="7"/>
      <c r="FEV137" s="8"/>
      <c r="FEW137" s="6"/>
      <c r="FEX137" s="6"/>
      <c r="FEY137" s="7"/>
      <c r="FEZ137" s="8"/>
      <c r="FFA137" s="6"/>
      <c r="FFB137" s="6"/>
      <c r="FFC137" s="7"/>
      <c r="FFD137" s="8"/>
      <c r="FFE137" s="6"/>
      <c r="FFF137" s="6"/>
      <c r="FFG137" s="7"/>
      <c r="FFH137" s="8"/>
      <c r="FFI137" s="6"/>
      <c r="FFJ137" s="6"/>
      <c r="FFK137" s="7"/>
      <c r="FFL137" s="8"/>
      <c r="FFM137" s="6"/>
      <c r="FFN137" s="6"/>
      <c r="FFO137" s="7"/>
      <c r="FFP137" s="8"/>
      <c r="FFQ137" s="6"/>
      <c r="FFR137" s="6"/>
      <c r="FFS137" s="7"/>
      <c r="FFT137" s="8"/>
      <c r="FFU137" s="6"/>
      <c r="FFV137" s="6"/>
      <c r="FFW137" s="7"/>
      <c r="FFX137" s="8"/>
      <c r="FFY137" s="6"/>
      <c r="FFZ137" s="6"/>
      <c r="FGA137" s="7"/>
      <c r="FGB137" s="8"/>
      <c r="FGC137" s="6"/>
      <c r="FGD137" s="6"/>
      <c r="FGE137" s="7"/>
      <c r="FGF137" s="8"/>
      <c r="FGG137" s="6"/>
      <c r="FGH137" s="6"/>
      <c r="FGI137" s="7"/>
      <c r="FGJ137" s="8"/>
      <c r="FGK137" s="6"/>
      <c r="FGL137" s="6"/>
      <c r="FGM137" s="7"/>
      <c r="FGN137" s="8"/>
      <c r="FGO137" s="6"/>
      <c r="FGP137" s="6"/>
      <c r="FGQ137" s="7"/>
      <c r="FGR137" s="8"/>
      <c r="FGS137" s="6"/>
      <c r="FGT137" s="6"/>
      <c r="FGU137" s="7"/>
      <c r="FGV137" s="8"/>
      <c r="FGW137" s="6"/>
      <c r="FGX137" s="6"/>
      <c r="FGY137" s="7"/>
      <c r="FGZ137" s="8"/>
      <c r="FHA137" s="6"/>
      <c r="FHB137" s="6"/>
      <c r="FHC137" s="7"/>
      <c r="FHD137" s="8"/>
      <c r="FHE137" s="6"/>
      <c r="FHF137" s="6"/>
      <c r="FHG137" s="7"/>
      <c r="FHH137" s="8"/>
      <c r="FHI137" s="6"/>
      <c r="FHJ137" s="6"/>
      <c r="FHK137" s="7"/>
      <c r="FHL137" s="8"/>
      <c r="FHM137" s="6"/>
      <c r="FHN137" s="6"/>
      <c r="FHO137" s="7"/>
      <c r="FHP137" s="8"/>
      <c r="FHQ137" s="6"/>
      <c r="FHR137" s="6"/>
      <c r="FHS137" s="7"/>
      <c r="FHT137" s="8"/>
      <c r="FHU137" s="6"/>
      <c r="FHV137" s="6"/>
      <c r="FHW137" s="7"/>
      <c r="FHX137" s="8"/>
      <c r="FHY137" s="6"/>
      <c r="FHZ137" s="6"/>
      <c r="FIA137" s="7"/>
      <c r="FIB137" s="8"/>
      <c r="FIC137" s="6"/>
      <c r="FID137" s="6"/>
      <c r="FIE137" s="7"/>
      <c r="FIF137" s="8"/>
      <c r="FIG137" s="6"/>
      <c r="FIH137" s="6"/>
      <c r="FII137" s="7"/>
      <c r="FIJ137" s="8"/>
      <c r="FIK137" s="6"/>
      <c r="FIL137" s="6"/>
      <c r="FIM137" s="7"/>
      <c r="FIN137" s="8"/>
      <c r="FIO137" s="6"/>
      <c r="FIP137" s="6"/>
      <c r="FIQ137" s="7"/>
      <c r="FIR137" s="8"/>
      <c r="FIS137" s="6"/>
      <c r="FIT137" s="6"/>
      <c r="FIU137" s="7"/>
      <c r="FIV137" s="8"/>
      <c r="FIW137" s="6"/>
      <c r="FIX137" s="6"/>
      <c r="FIY137" s="7"/>
      <c r="FIZ137" s="8"/>
      <c r="FJA137" s="6"/>
      <c r="FJB137" s="6"/>
      <c r="FJC137" s="7"/>
      <c r="FJD137" s="8"/>
      <c r="FJE137" s="6"/>
      <c r="FJF137" s="6"/>
      <c r="FJG137" s="7"/>
      <c r="FJH137" s="8"/>
      <c r="FJI137" s="6"/>
      <c r="FJJ137" s="6"/>
      <c r="FJK137" s="7"/>
      <c r="FJL137" s="8"/>
      <c r="FJM137" s="6"/>
      <c r="FJN137" s="6"/>
      <c r="FJO137" s="7"/>
      <c r="FJP137" s="8"/>
      <c r="FJQ137" s="6"/>
      <c r="FJR137" s="6"/>
      <c r="FJS137" s="7"/>
      <c r="FJT137" s="8"/>
      <c r="FJU137" s="6"/>
      <c r="FJV137" s="6"/>
      <c r="FJW137" s="7"/>
      <c r="FJX137" s="8"/>
      <c r="FJY137" s="6"/>
      <c r="FJZ137" s="6"/>
      <c r="FKA137" s="7"/>
      <c r="FKB137" s="8"/>
      <c r="FKC137" s="6"/>
      <c r="FKD137" s="6"/>
      <c r="FKE137" s="7"/>
      <c r="FKF137" s="8"/>
      <c r="FKG137" s="6"/>
      <c r="FKH137" s="6"/>
      <c r="FKI137" s="7"/>
      <c r="FKJ137" s="8"/>
      <c r="FKK137" s="6"/>
      <c r="FKL137" s="6"/>
      <c r="FKM137" s="7"/>
      <c r="FKN137" s="8"/>
      <c r="FKO137" s="6"/>
      <c r="FKP137" s="6"/>
      <c r="FKQ137" s="7"/>
      <c r="FKR137" s="8"/>
      <c r="FKS137" s="6"/>
      <c r="FKT137" s="6"/>
      <c r="FKU137" s="7"/>
      <c r="FKV137" s="8"/>
      <c r="FKW137" s="6"/>
      <c r="FKX137" s="6"/>
      <c r="FKY137" s="7"/>
      <c r="FKZ137" s="8"/>
      <c r="FLA137" s="6"/>
      <c r="FLB137" s="6"/>
      <c r="FLC137" s="7"/>
      <c r="FLD137" s="8"/>
      <c r="FLE137" s="6"/>
      <c r="FLF137" s="6"/>
      <c r="FLG137" s="7"/>
      <c r="FLH137" s="8"/>
      <c r="FLI137" s="6"/>
      <c r="FLJ137" s="6"/>
      <c r="FLK137" s="7"/>
      <c r="FLL137" s="8"/>
      <c r="FLM137" s="6"/>
      <c r="FLN137" s="6"/>
      <c r="FLO137" s="7"/>
      <c r="FLP137" s="8"/>
      <c r="FLQ137" s="6"/>
      <c r="FLR137" s="6"/>
      <c r="FLS137" s="7"/>
      <c r="FLT137" s="8"/>
      <c r="FLU137" s="6"/>
      <c r="FLV137" s="6"/>
      <c r="FLW137" s="7"/>
      <c r="FLX137" s="8"/>
      <c r="FLY137" s="6"/>
      <c r="FLZ137" s="6"/>
      <c r="FMA137" s="7"/>
      <c r="FMB137" s="8"/>
      <c r="FMC137" s="6"/>
      <c r="FMD137" s="6"/>
      <c r="FME137" s="7"/>
      <c r="FMF137" s="8"/>
      <c r="FMG137" s="6"/>
      <c r="FMH137" s="6"/>
      <c r="FMI137" s="7"/>
      <c r="FMJ137" s="8"/>
      <c r="FMK137" s="6"/>
      <c r="FML137" s="6"/>
      <c r="FMM137" s="7"/>
      <c r="FMN137" s="8"/>
      <c r="FMO137" s="6"/>
      <c r="FMP137" s="6"/>
      <c r="FMQ137" s="7"/>
      <c r="FMR137" s="8"/>
      <c r="FMS137" s="6"/>
      <c r="FMT137" s="6"/>
      <c r="FMU137" s="7"/>
      <c r="FMV137" s="8"/>
      <c r="FMW137" s="6"/>
      <c r="FMX137" s="6"/>
      <c r="FMY137" s="7"/>
      <c r="FMZ137" s="8"/>
      <c r="FNA137" s="6"/>
      <c r="FNB137" s="6"/>
      <c r="FNC137" s="7"/>
      <c r="FND137" s="8"/>
      <c r="FNE137" s="6"/>
      <c r="FNF137" s="6"/>
      <c r="FNG137" s="7"/>
      <c r="FNH137" s="8"/>
      <c r="FNI137" s="6"/>
      <c r="FNJ137" s="6"/>
      <c r="FNK137" s="7"/>
      <c r="FNL137" s="8"/>
      <c r="FNM137" s="6"/>
      <c r="FNN137" s="6"/>
      <c r="FNO137" s="7"/>
      <c r="FNP137" s="8"/>
      <c r="FNQ137" s="6"/>
      <c r="FNR137" s="6"/>
      <c r="FNS137" s="7"/>
      <c r="FNT137" s="8"/>
      <c r="FNU137" s="6"/>
      <c r="FNV137" s="6"/>
      <c r="FNW137" s="7"/>
      <c r="FNX137" s="8"/>
      <c r="FNY137" s="6"/>
      <c r="FNZ137" s="6"/>
      <c r="FOA137" s="7"/>
      <c r="FOB137" s="8"/>
      <c r="FOC137" s="6"/>
      <c r="FOD137" s="6"/>
      <c r="FOE137" s="7"/>
      <c r="FOF137" s="8"/>
      <c r="FOG137" s="6"/>
      <c r="FOH137" s="6"/>
      <c r="FOI137" s="7"/>
      <c r="FOJ137" s="8"/>
      <c r="FOK137" s="6"/>
      <c r="FOL137" s="6"/>
      <c r="FOM137" s="7"/>
      <c r="FON137" s="8"/>
      <c r="FOO137" s="6"/>
      <c r="FOP137" s="6"/>
      <c r="FOQ137" s="7"/>
      <c r="FOR137" s="8"/>
      <c r="FOS137" s="6"/>
      <c r="FOT137" s="6"/>
      <c r="FOU137" s="7"/>
      <c r="FOV137" s="8"/>
      <c r="FOW137" s="6"/>
      <c r="FOX137" s="6"/>
      <c r="FOY137" s="7"/>
      <c r="FOZ137" s="8"/>
      <c r="FPA137" s="6"/>
      <c r="FPB137" s="6"/>
      <c r="FPC137" s="7"/>
      <c r="FPD137" s="8"/>
      <c r="FPE137" s="6"/>
      <c r="FPF137" s="6"/>
      <c r="FPG137" s="7"/>
      <c r="FPH137" s="8"/>
      <c r="FPI137" s="6"/>
      <c r="FPJ137" s="6"/>
      <c r="FPK137" s="7"/>
      <c r="FPL137" s="8"/>
      <c r="FPM137" s="6"/>
      <c r="FPN137" s="6"/>
      <c r="FPO137" s="7"/>
      <c r="FPP137" s="8"/>
      <c r="FPQ137" s="6"/>
      <c r="FPR137" s="6"/>
      <c r="FPS137" s="7"/>
      <c r="FPT137" s="8"/>
      <c r="FPU137" s="6"/>
      <c r="FPV137" s="6"/>
      <c r="FPW137" s="7"/>
      <c r="FPX137" s="8"/>
      <c r="FPY137" s="6"/>
      <c r="FPZ137" s="6"/>
      <c r="FQA137" s="7"/>
      <c r="FQB137" s="8"/>
      <c r="FQC137" s="6"/>
      <c r="FQD137" s="6"/>
      <c r="FQE137" s="7"/>
      <c r="FQF137" s="8"/>
      <c r="FQG137" s="6"/>
      <c r="FQH137" s="6"/>
      <c r="FQI137" s="7"/>
      <c r="FQJ137" s="8"/>
      <c r="FQK137" s="6"/>
      <c r="FQL137" s="6"/>
      <c r="FQM137" s="7"/>
      <c r="FQN137" s="8"/>
      <c r="FQO137" s="6"/>
      <c r="FQP137" s="6"/>
      <c r="FQQ137" s="7"/>
      <c r="FQR137" s="8"/>
      <c r="FQS137" s="6"/>
      <c r="FQT137" s="6"/>
      <c r="FQU137" s="7"/>
      <c r="FQV137" s="8"/>
      <c r="FQW137" s="6"/>
      <c r="FQX137" s="6"/>
      <c r="FQY137" s="7"/>
      <c r="FQZ137" s="8"/>
      <c r="FRA137" s="6"/>
      <c r="FRB137" s="6"/>
      <c r="FRC137" s="7"/>
      <c r="FRD137" s="8"/>
      <c r="FRE137" s="6"/>
      <c r="FRF137" s="6"/>
      <c r="FRG137" s="7"/>
      <c r="FRH137" s="8"/>
      <c r="FRI137" s="6"/>
      <c r="FRJ137" s="6"/>
      <c r="FRK137" s="7"/>
      <c r="FRL137" s="8"/>
      <c r="FRM137" s="6"/>
      <c r="FRN137" s="6"/>
      <c r="FRO137" s="7"/>
      <c r="FRP137" s="8"/>
      <c r="FRQ137" s="6"/>
      <c r="FRR137" s="6"/>
      <c r="FRS137" s="7"/>
      <c r="FRT137" s="8"/>
      <c r="FRU137" s="6"/>
      <c r="FRV137" s="6"/>
      <c r="FRW137" s="7"/>
      <c r="FRX137" s="8"/>
      <c r="FRY137" s="6"/>
      <c r="FRZ137" s="6"/>
      <c r="FSA137" s="7"/>
      <c r="FSB137" s="8"/>
      <c r="FSC137" s="6"/>
      <c r="FSD137" s="6"/>
      <c r="FSE137" s="7"/>
      <c r="FSF137" s="8"/>
      <c r="FSG137" s="6"/>
      <c r="FSH137" s="6"/>
      <c r="FSI137" s="7"/>
      <c r="FSJ137" s="8"/>
      <c r="FSK137" s="6"/>
      <c r="FSL137" s="6"/>
      <c r="FSM137" s="7"/>
      <c r="FSN137" s="8"/>
      <c r="FSO137" s="6"/>
      <c r="FSP137" s="6"/>
      <c r="FSQ137" s="7"/>
      <c r="FSR137" s="8"/>
      <c r="FSS137" s="6"/>
      <c r="FST137" s="6"/>
      <c r="FSU137" s="7"/>
      <c r="FSV137" s="8"/>
      <c r="FSW137" s="6"/>
      <c r="FSX137" s="6"/>
      <c r="FSY137" s="7"/>
      <c r="FSZ137" s="8"/>
      <c r="FTA137" s="6"/>
      <c r="FTB137" s="6"/>
      <c r="FTC137" s="7"/>
      <c r="FTD137" s="8"/>
      <c r="FTE137" s="6"/>
      <c r="FTF137" s="6"/>
      <c r="FTG137" s="7"/>
      <c r="FTH137" s="8"/>
      <c r="FTI137" s="6"/>
      <c r="FTJ137" s="6"/>
      <c r="FTK137" s="7"/>
      <c r="FTL137" s="8"/>
      <c r="FTM137" s="6"/>
      <c r="FTN137" s="6"/>
      <c r="FTO137" s="7"/>
      <c r="FTP137" s="8"/>
      <c r="FTQ137" s="6"/>
      <c r="FTR137" s="6"/>
      <c r="FTS137" s="7"/>
      <c r="FTT137" s="8"/>
      <c r="FTU137" s="6"/>
      <c r="FTV137" s="6"/>
      <c r="FTW137" s="7"/>
      <c r="FTX137" s="8"/>
      <c r="FTY137" s="6"/>
      <c r="FTZ137" s="6"/>
      <c r="FUA137" s="7"/>
      <c r="FUB137" s="8"/>
      <c r="FUC137" s="6"/>
      <c r="FUD137" s="6"/>
      <c r="FUE137" s="7"/>
      <c r="FUF137" s="8"/>
      <c r="FUG137" s="6"/>
      <c r="FUH137" s="6"/>
      <c r="FUI137" s="7"/>
      <c r="FUJ137" s="8"/>
      <c r="FUK137" s="6"/>
      <c r="FUL137" s="6"/>
      <c r="FUM137" s="7"/>
      <c r="FUN137" s="8"/>
      <c r="FUO137" s="6"/>
      <c r="FUP137" s="6"/>
      <c r="FUQ137" s="7"/>
      <c r="FUR137" s="8"/>
      <c r="FUS137" s="6"/>
      <c r="FUT137" s="6"/>
      <c r="FUU137" s="7"/>
      <c r="FUV137" s="8"/>
      <c r="FUW137" s="6"/>
      <c r="FUX137" s="6"/>
      <c r="FUY137" s="7"/>
      <c r="FUZ137" s="8"/>
      <c r="FVA137" s="6"/>
      <c r="FVB137" s="6"/>
      <c r="FVC137" s="7"/>
      <c r="FVD137" s="8"/>
      <c r="FVE137" s="6"/>
      <c r="FVF137" s="6"/>
      <c r="FVG137" s="7"/>
      <c r="FVH137" s="8"/>
      <c r="FVI137" s="6"/>
      <c r="FVJ137" s="6"/>
      <c r="FVK137" s="7"/>
      <c r="FVL137" s="8"/>
      <c r="FVM137" s="6"/>
      <c r="FVN137" s="6"/>
      <c r="FVO137" s="7"/>
      <c r="FVP137" s="8"/>
      <c r="FVQ137" s="6"/>
      <c r="FVR137" s="6"/>
      <c r="FVS137" s="7"/>
      <c r="FVT137" s="8"/>
      <c r="FVU137" s="6"/>
      <c r="FVV137" s="6"/>
      <c r="FVW137" s="7"/>
      <c r="FVX137" s="8"/>
      <c r="FVY137" s="6"/>
      <c r="FVZ137" s="6"/>
      <c r="FWA137" s="7"/>
      <c r="FWB137" s="8"/>
      <c r="FWC137" s="6"/>
      <c r="FWD137" s="6"/>
      <c r="FWE137" s="7"/>
      <c r="FWF137" s="8"/>
      <c r="FWG137" s="6"/>
      <c r="FWH137" s="6"/>
      <c r="FWI137" s="7"/>
      <c r="FWJ137" s="8"/>
      <c r="FWK137" s="6"/>
      <c r="FWL137" s="6"/>
      <c r="FWM137" s="7"/>
      <c r="FWN137" s="8"/>
      <c r="FWO137" s="6"/>
      <c r="FWP137" s="6"/>
      <c r="FWQ137" s="7"/>
      <c r="FWR137" s="8"/>
      <c r="FWS137" s="6"/>
      <c r="FWT137" s="6"/>
      <c r="FWU137" s="7"/>
      <c r="FWV137" s="8"/>
      <c r="FWW137" s="6"/>
      <c r="FWX137" s="6"/>
      <c r="FWY137" s="7"/>
      <c r="FWZ137" s="8"/>
      <c r="FXA137" s="6"/>
      <c r="FXB137" s="6"/>
      <c r="FXC137" s="7"/>
      <c r="FXD137" s="8"/>
      <c r="FXE137" s="6"/>
      <c r="FXF137" s="6"/>
      <c r="FXG137" s="7"/>
      <c r="FXH137" s="8"/>
      <c r="FXI137" s="6"/>
      <c r="FXJ137" s="6"/>
      <c r="FXK137" s="7"/>
      <c r="FXL137" s="8"/>
      <c r="FXM137" s="6"/>
      <c r="FXN137" s="6"/>
      <c r="FXO137" s="7"/>
      <c r="FXP137" s="8"/>
      <c r="FXQ137" s="6"/>
      <c r="FXR137" s="6"/>
      <c r="FXS137" s="7"/>
      <c r="FXT137" s="8"/>
      <c r="FXU137" s="6"/>
      <c r="FXV137" s="6"/>
      <c r="FXW137" s="7"/>
      <c r="FXX137" s="8"/>
      <c r="FXY137" s="6"/>
      <c r="FXZ137" s="6"/>
      <c r="FYA137" s="7"/>
      <c r="FYB137" s="8"/>
      <c r="FYC137" s="6"/>
      <c r="FYD137" s="6"/>
      <c r="FYE137" s="7"/>
      <c r="FYF137" s="8"/>
      <c r="FYG137" s="6"/>
      <c r="FYH137" s="6"/>
      <c r="FYI137" s="7"/>
      <c r="FYJ137" s="8"/>
      <c r="FYK137" s="6"/>
      <c r="FYL137" s="6"/>
      <c r="FYM137" s="7"/>
      <c r="FYN137" s="8"/>
      <c r="FYO137" s="6"/>
      <c r="FYP137" s="6"/>
      <c r="FYQ137" s="7"/>
      <c r="FYR137" s="8"/>
      <c r="FYS137" s="6"/>
      <c r="FYT137" s="6"/>
      <c r="FYU137" s="7"/>
      <c r="FYV137" s="8"/>
      <c r="FYW137" s="6"/>
      <c r="FYX137" s="6"/>
      <c r="FYY137" s="7"/>
      <c r="FYZ137" s="8"/>
      <c r="FZA137" s="6"/>
      <c r="FZB137" s="6"/>
      <c r="FZC137" s="7"/>
      <c r="FZD137" s="8"/>
      <c r="FZE137" s="6"/>
      <c r="FZF137" s="6"/>
      <c r="FZG137" s="7"/>
      <c r="FZH137" s="8"/>
      <c r="FZI137" s="6"/>
      <c r="FZJ137" s="6"/>
      <c r="FZK137" s="7"/>
      <c r="FZL137" s="8"/>
      <c r="FZM137" s="6"/>
      <c r="FZN137" s="6"/>
      <c r="FZO137" s="7"/>
      <c r="FZP137" s="8"/>
      <c r="FZQ137" s="6"/>
      <c r="FZR137" s="6"/>
      <c r="FZS137" s="7"/>
      <c r="FZT137" s="8"/>
      <c r="FZU137" s="6"/>
      <c r="FZV137" s="6"/>
      <c r="FZW137" s="7"/>
      <c r="FZX137" s="8"/>
      <c r="FZY137" s="6"/>
      <c r="FZZ137" s="6"/>
      <c r="GAA137" s="7"/>
      <c r="GAB137" s="8"/>
      <c r="GAC137" s="6"/>
      <c r="GAD137" s="6"/>
      <c r="GAE137" s="7"/>
      <c r="GAF137" s="8"/>
      <c r="GAG137" s="6"/>
      <c r="GAH137" s="6"/>
      <c r="GAI137" s="7"/>
      <c r="GAJ137" s="8"/>
      <c r="GAK137" s="6"/>
      <c r="GAL137" s="6"/>
      <c r="GAM137" s="7"/>
      <c r="GAN137" s="8"/>
      <c r="GAO137" s="6"/>
      <c r="GAP137" s="6"/>
      <c r="GAQ137" s="7"/>
      <c r="GAR137" s="8"/>
      <c r="GAS137" s="6"/>
      <c r="GAT137" s="6"/>
      <c r="GAU137" s="7"/>
      <c r="GAV137" s="8"/>
      <c r="GAW137" s="6"/>
      <c r="GAX137" s="6"/>
      <c r="GAY137" s="7"/>
      <c r="GAZ137" s="8"/>
      <c r="GBA137" s="6"/>
      <c r="GBB137" s="6"/>
      <c r="GBC137" s="7"/>
      <c r="GBD137" s="8"/>
      <c r="GBE137" s="6"/>
      <c r="GBF137" s="6"/>
      <c r="GBG137" s="7"/>
      <c r="GBH137" s="8"/>
      <c r="GBI137" s="6"/>
      <c r="GBJ137" s="6"/>
      <c r="GBK137" s="7"/>
      <c r="GBL137" s="8"/>
      <c r="GBM137" s="6"/>
      <c r="GBN137" s="6"/>
      <c r="GBO137" s="7"/>
      <c r="GBP137" s="8"/>
      <c r="GBQ137" s="6"/>
      <c r="GBR137" s="6"/>
      <c r="GBS137" s="7"/>
      <c r="GBT137" s="8"/>
      <c r="GBU137" s="6"/>
      <c r="GBV137" s="6"/>
      <c r="GBW137" s="7"/>
      <c r="GBX137" s="8"/>
      <c r="GBY137" s="6"/>
      <c r="GBZ137" s="6"/>
      <c r="GCA137" s="7"/>
      <c r="GCB137" s="8"/>
      <c r="GCC137" s="6"/>
      <c r="GCD137" s="6"/>
      <c r="GCE137" s="7"/>
      <c r="GCF137" s="8"/>
      <c r="GCG137" s="6"/>
      <c r="GCH137" s="6"/>
      <c r="GCI137" s="7"/>
      <c r="GCJ137" s="8"/>
      <c r="GCK137" s="6"/>
      <c r="GCL137" s="6"/>
      <c r="GCM137" s="7"/>
      <c r="GCN137" s="8"/>
      <c r="GCO137" s="6"/>
      <c r="GCP137" s="6"/>
      <c r="GCQ137" s="7"/>
      <c r="GCR137" s="8"/>
      <c r="GCS137" s="6"/>
      <c r="GCT137" s="6"/>
      <c r="GCU137" s="7"/>
      <c r="GCV137" s="8"/>
      <c r="GCW137" s="6"/>
      <c r="GCX137" s="6"/>
      <c r="GCY137" s="7"/>
      <c r="GCZ137" s="8"/>
      <c r="GDA137" s="6"/>
      <c r="GDB137" s="6"/>
      <c r="GDC137" s="7"/>
      <c r="GDD137" s="8"/>
      <c r="GDE137" s="6"/>
      <c r="GDF137" s="6"/>
      <c r="GDG137" s="7"/>
      <c r="GDH137" s="8"/>
      <c r="GDI137" s="6"/>
      <c r="GDJ137" s="6"/>
      <c r="GDK137" s="7"/>
      <c r="GDL137" s="8"/>
      <c r="GDM137" s="6"/>
      <c r="GDN137" s="6"/>
      <c r="GDO137" s="7"/>
      <c r="GDP137" s="8"/>
      <c r="GDQ137" s="6"/>
      <c r="GDR137" s="6"/>
      <c r="GDS137" s="7"/>
      <c r="GDT137" s="8"/>
      <c r="GDU137" s="6"/>
      <c r="GDV137" s="6"/>
      <c r="GDW137" s="7"/>
      <c r="GDX137" s="8"/>
      <c r="GDY137" s="6"/>
      <c r="GDZ137" s="6"/>
      <c r="GEA137" s="7"/>
      <c r="GEB137" s="8"/>
      <c r="GEC137" s="6"/>
      <c r="GED137" s="6"/>
      <c r="GEE137" s="7"/>
      <c r="GEF137" s="8"/>
      <c r="GEG137" s="6"/>
      <c r="GEH137" s="6"/>
      <c r="GEI137" s="7"/>
      <c r="GEJ137" s="8"/>
      <c r="GEK137" s="6"/>
      <c r="GEL137" s="6"/>
      <c r="GEM137" s="7"/>
      <c r="GEN137" s="8"/>
      <c r="GEO137" s="6"/>
      <c r="GEP137" s="6"/>
      <c r="GEQ137" s="7"/>
      <c r="GER137" s="8"/>
      <c r="GES137" s="6"/>
      <c r="GET137" s="6"/>
      <c r="GEU137" s="7"/>
      <c r="GEV137" s="8"/>
      <c r="GEW137" s="6"/>
      <c r="GEX137" s="6"/>
      <c r="GEY137" s="7"/>
      <c r="GEZ137" s="8"/>
      <c r="GFA137" s="6"/>
      <c r="GFB137" s="6"/>
      <c r="GFC137" s="7"/>
      <c r="GFD137" s="8"/>
      <c r="GFE137" s="6"/>
      <c r="GFF137" s="6"/>
      <c r="GFG137" s="7"/>
      <c r="GFH137" s="8"/>
      <c r="GFI137" s="6"/>
      <c r="GFJ137" s="6"/>
      <c r="GFK137" s="7"/>
      <c r="GFL137" s="8"/>
      <c r="GFM137" s="6"/>
      <c r="GFN137" s="6"/>
      <c r="GFO137" s="7"/>
      <c r="GFP137" s="8"/>
      <c r="GFQ137" s="6"/>
      <c r="GFR137" s="6"/>
      <c r="GFS137" s="7"/>
      <c r="GFT137" s="8"/>
      <c r="GFU137" s="6"/>
      <c r="GFV137" s="6"/>
      <c r="GFW137" s="7"/>
      <c r="GFX137" s="8"/>
      <c r="GFY137" s="6"/>
      <c r="GFZ137" s="6"/>
      <c r="GGA137" s="7"/>
      <c r="GGB137" s="8"/>
      <c r="GGC137" s="6"/>
      <c r="GGD137" s="6"/>
      <c r="GGE137" s="7"/>
      <c r="GGF137" s="8"/>
      <c r="GGG137" s="6"/>
      <c r="GGH137" s="6"/>
      <c r="GGI137" s="7"/>
      <c r="GGJ137" s="8"/>
      <c r="GGK137" s="6"/>
      <c r="GGL137" s="6"/>
      <c r="GGM137" s="7"/>
      <c r="GGN137" s="8"/>
      <c r="GGO137" s="6"/>
      <c r="GGP137" s="6"/>
      <c r="GGQ137" s="7"/>
      <c r="GGR137" s="8"/>
      <c r="GGS137" s="6"/>
      <c r="GGT137" s="6"/>
      <c r="GGU137" s="7"/>
      <c r="GGV137" s="8"/>
      <c r="GGW137" s="6"/>
      <c r="GGX137" s="6"/>
      <c r="GGY137" s="7"/>
      <c r="GGZ137" s="8"/>
      <c r="GHA137" s="6"/>
      <c r="GHB137" s="6"/>
      <c r="GHC137" s="7"/>
      <c r="GHD137" s="8"/>
      <c r="GHE137" s="6"/>
      <c r="GHF137" s="6"/>
      <c r="GHG137" s="7"/>
      <c r="GHH137" s="8"/>
      <c r="GHI137" s="6"/>
      <c r="GHJ137" s="6"/>
      <c r="GHK137" s="7"/>
      <c r="GHL137" s="8"/>
      <c r="GHM137" s="6"/>
      <c r="GHN137" s="6"/>
      <c r="GHO137" s="7"/>
      <c r="GHP137" s="8"/>
      <c r="GHQ137" s="6"/>
      <c r="GHR137" s="6"/>
      <c r="GHS137" s="7"/>
      <c r="GHT137" s="8"/>
      <c r="GHU137" s="6"/>
      <c r="GHV137" s="6"/>
      <c r="GHW137" s="7"/>
      <c r="GHX137" s="8"/>
      <c r="GHY137" s="6"/>
      <c r="GHZ137" s="6"/>
      <c r="GIA137" s="7"/>
      <c r="GIB137" s="8"/>
      <c r="GIC137" s="6"/>
      <c r="GID137" s="6"/>
      <c r="GIE137" s="7"/>
      <c r="GIF137" s="8"/>
      <c r="GIG137" s="6"/>
      <c r="GIH137" s="6"/>
      <c r="GII137" s="7"/>
      <c r="GIJ137" s="8"/>
      <c r="GIK137" s="6"/>
      <c r="GIL137" s="6"/>
      <c r="GIM137" s="7"/>
      <c r="GIN137" s="8"/>
      <c r="GIO137" s="6"/>
      <c r="GIP137" s="6"/>
      <c r="GIQ137" s="7"/>
      <c r="GIR137" s="8"/>
      <c r="GIS137" s="6"/>
      <c r="GIT137" s="6"/>
      <c r="GIU137" s="7"/>
      <c r="GIV137" s="8"/>
      <c r="GIW137" s="6"/>
      <c r="GIX137" s="6"/>
      <c r="GIY137" s="7"/>
      <c r="GIZ137" s="8"/>
      <c r="GJA137" s="6"/>
      <c r="GJB137" s="6"/>
      <c r="GJC137" s="7"/>
      <c r="GJD137" s="8"/>
      <c r="GJE137" s="6"/>
      <c r="GJF137" s="6"/>
      <c r="GJG137" s="7"/>
      <c r="GJH137" s="8"/>
      <c r="GJI137" s="6"/>
      <c r="GJJ137" s="6"/>
      <c r="GJK137" s="7"/>
      <c r="GJL137" s="8"/>
      <c r="GJM137" s="6"/>
      <c r="GJN137" s="6"/>
      <c r="GJO137" s="7"/>
      <c r="GJP137" s="8"/>
      <c r="GJQ137" s="6"/>
      <c r="GJR137" s="6"/>
      <c r="GJS137" s="7"/>
      <c r="GJT137" s="8"/>
      <c r="GJU137" s="6"/>
      <c r="GJV137" s="6"/>
      <c r="GJW137" s="7"/>
      <c r="GJX137" s="8"/>
      <c r="GJY137" s="6"/>
      <c r="GJZ137" s="6"/>
      <c r="GKA137" s="7"/>
      <c r="GKB137" s="8"/>
      <c r="GKC137" s="6"/>
      <c r="GKD137" s="6"/>
      <c r="GKE137" s="7"/>
      <c r="GKF137" s="8"/>
      <c r="GKG137" s="6"/>
      <c r="GKH137" s="6"/>
      <c r="GKI137" s="7"/>
      <c r="GKJ137" s="8"/>
      <c r="GKK137" s="6"/>
      <c r="GKL137" s="6"/>
      <c r="GKM137" s="7"/>
      <c r="GKN137" s="8"/>
      <c r="GKO137" s="6"/>
      <c r="GKP137" s="6"/>
      <c r="GKQ137" s="7"/>
      <c r="GKR137" s="8"/>
      <c r="GKS137" s="6"/>
      <c r="GKT137" s="6"/>
      <c r="GKU137" s="7"/>
      <c r="GKV137" s="8"/>
      <c r="GKW137" s="6"/>
      <c r="GKX137" s="6"/>
      <c r="GKY137" s="7"/>
      <c r="GKZ137" s="8"/>
      <c r="GLA137" s="6"/>
      <c r="GLB137" s="6"/>
      <c r="GLC137" s="7"/>
      <c r="GLD137" s="8"/>
      <c r="GLE137" s="6"/>
      <c r="GLF137" s="6"/>
      <c r="GLG137" s="7"/>
      <c r="GLH137" s="8"/>
      <c r="GLI137" s="6"/>
      <c r="GLJ137" s="6"/>
      <c r="GLK137" s="7"/>
      <c r="GLL137" s="8"/>
      <c r="GLM137" s="6"/>
      <c r="GLN137" s="6"/>
      <c r="GLO137" s="7"/>
      <c r="GLP137" s="8"/>
      <c r="GLQ137" s="6"/>
      <c r="GLR137" s="6"/>
      <c r="GLS137" s="7"/>
      <c r="GLT137" s="8"/>
      <c r="GLU137" s="6"/>
      <c r="GLV137" s="6"/>
      <c r="GLW137" s="7"/>
      <c r="GLX137" s="8"/>
      <c r="GLY137" s="6"/>
      <c r="GLZ137" s="6"/>
      <c r="GMA137" s="7"/>
      <c r="GMB137" s="8"/>
      <c r="GMC137" s="6"/>
      <c r="GMD137" s="6"/>
      <c r="GME137" s="7"/>
      <c r="GMF137" s="8"/>
      <c r="GMG137" s="6"/>
      <c r="GMH137" s="6"/>
      <c r="GMI137" s="7"/>
      <c r="GMJ137" s="8"/>
      <c r="GMK137" s="6"/>
      <c r="GML137" s="6"/>
      <c r="GMM137" s="7"/>
      <c r="GMN137" s="8"/>
      <c r="GMO137" s="6"/>
      <c r="GMP137" s="6"/>
      <c r="GMQ137" s="7"/>
      <c r="GMR137" s="8"/>
      <c r="GMS137" s="6"/>
      <c r="GMT137" s="6"/>
      <c r="GMU137" s="7"/>
      <c r="GMV137" s="8"/>
      <c r="GMW137" s="6"/>
      <c r="GMX137" s="6"/>
      <c r="GMY137" s="7"/>
      <c r="GMZ137" s="8"/>
      <c r="GNA137" s="6"/>
      <c r="GNB137" s="6"/>
      <c r="GNC137" s="7"/>
      <c r="GND137" s="8"/>
      <c r="GNE137" s="6"/>
      <c r="GNF137" s="6"/>
      <c r="GNG137" s="7"/>
      <c r="GNH137" s="8"/>
      <c r="GNI137" s="6"/>
      <c r="GNJ137" s="6"/>
      <c r="GNK137" s="7"/>
      <c r="GNL137" s="8"/>
      <c r="GNM137" s="6"/>
      <c r="GNN137" s="6"/>
      <c r="GNO137" s="7"/>
      <c r="GNP137" s="8"/>
      <c r="GNQ137" s="6"/>
      <c r="GNR137" s="6"/>
      <c r="GNS137" s="7"/>
      <c r="GNT137" s="8"/>
      <c r="GNU137" s="6"/>
      <c r="GNV137" s="6"/>
      <c r="GNW137" s="7"/>
      <c r="GNX137" s="8"/>
      <c r="GNY137" s="6"/>
      <c r="GNZ137" s="6"/>
      <c r="GOA137" s="7"/>
      <c r="GOB137" s="8"/>
      <c r="GOC137" s="6"/>
      <c r="GOD137" s="6"/>
      <c r="GOE137" s="7"/>
      <c r="GOF137" s="8"/>
      <c r="GOG137" s="6"/>
      <c r="GOH137" s="6"/>
      <c r="GOI137" s="7"/>
      <c r="GOJ137" s="8"/>
      <c r="GOK137" s="6"/>
      <c r="GOL137" s="6"/>
      <c r="GOM137" s="7"/>
      <c r="GON137" s="8"/>
      <c r="GOO137" s="6"/>
      <c r="GOP137" s="6"/>
      <c r="GOQ137" s="7"/>
      <c r="GOR137" s="8"/>
      <c r="GOS137" s="6"/>
      <c r="GOT137" s="6"/>
      <c r="GOU137" s="7"/>
      <c r="GOV137" s="8"/>
      <c r="GOW137" s="6"/>
      <c r="GOX137" s="6"/>
      <c r="GOY137" s="7"/>
      <c r="GOZ137" s="8"/>
      <c r="GPA137" s="6"/>
      <c r="GPB137" s="6"/>
      <c r="GPC137" s="7"/>
      <c r="GPD137" s="8"/>
      <c r="GPE137" s="6"/>
      <c r="GPF137" s="6"/>
      <c r="GPG137" s="7"/>
      <c r="GPH137" s="8"/>
      <c r="GPI137" s="6"/>
      <c r="GPJ137" s="6"/>
      <c r="GPK137" s="7"/>
      <c r="GPL137" s="8"/>
      <c r="GPM137" s="6"/>
      <c r="GPN137" s="6"/>
      <c r="GPO137" s="7"/>
      <c r="GPP137" s="8"/>
      <c r="GPQ137" s="6"/>
      <c r="GPR137" s="6"/>
      <c r="GPS137" s="7"/>
      <c r="GPT137" s="8"/>
      <c r="GPU137" s="6"/>
      <c r="GPV137" s="6"/>
      <c r="GPW137" s="7"/>
      <c r="GPX137" s="8"/>
      <c r="GPY137" s="6"/>
      <c r="GPZ137" s="6"/>
      <c r="GQA137" s="7"/>
      <c r="GQB137" s="8"/>
      <c r="GQC137" s="6"/>
      <c r="GQD137" s="6"/>
      <c r="GQE137" s="7"/>
      <c r="GQF137" s="8"/>
      <c r="GQG137" s="6"/>
      <c r="GQH137" s="6"/>
      <c r="GQI137" s="7"/>
      <c r="GQJ137" s="8"/>
      <c r="GQK137" s="6"/>
      <c r="GQL137" s="6"/>
      <c r="GQM137" s="7"/>
      <c r="GQN137" s="8"/>
      <c r="GQO137" s="6"/>
      <c r="GQP137" s="6"/>
      <c r="GQQ137" s="7"/>
      <c r="GQR137" s="8"/>
      <c r="GQS137" s="6"/>
      <c r="GQT137" s="6"/>
      <c r="GQU137" s="7"/>
      <c r="GQV137" s="8"/>
      <c r="GQW137" s="6"/>
      <c r="GQX137" s="6"/>
      <c r="GQY137" s="7"/>
      <c r="GQZ137" s="8"/>
      <c r="GRA137" s="6"/>
      <c r="GRB137" s="6"/>
      <c r="GRC137" s="7"/>
      <c r="GRD137" s="8"/>
      <c r="GRE137" s="6"/>
      <c r="GRF137" s="6"/>
      <c r="GRG137" s="7"/>
      <c r="GRH137" s="8"/>
      <c r="GRI137" s="6"/>
      <c r="GRJ137" s="6"/>
      <c r="GRK137" s="7"/>
      <c r="GRL137" s="8"/>
      <c r="GRM137" s="6"/>
      <c r="GRN137" s="6"/>
      <c r="GRO137" s="7"/>
      <c r="GRP137" s="8"/>
      <c r="GRQ137" s="6"/>
      <c r="GRR137" s="6"/>
      <c r="GRS137" s="7"/>
      <c r="GRT137" s="8"/>
      <c r="GRU137" s="6"/>
      <c r="GRV137" s="6"/>
      <c r="GRW137" s="7"/>
      <c r="GRX137" s="8"/>
      <c r="GRY137" s="6"/>
      <c r="GRZ137" s="6"/>
      <c r="GSA137" s="7"/>
      <c r="GSB137" s="8"/>
      <c r="GSC137" s="6"/>
      <c r="GSD137" s="6"/>
      <c r="GSE137" s="7"/>
      <c r="GSF137" s="8"/>
      <c r="GSG137" s="6"/>
      <c r="GSH137" s="6"/>
      <c r="GSI137" s="7"/>
      <c r="GSJ137" s="8"/>
      <c r="GSK137" s="6"/>
      <c r="GSL137" s="6"/>
      <c r="GSM137" s="7"/>
      <c r="GSN137" s="8"/>
      <c r="GSO137" s="6"/>
      <c r="GSP137" s="6"/>
      <c r="GSQ137" s="7"/>
      <c r="GSR137" s="8"/>
      <c r="GSS137" s="6"/>
      <c r="GST137" s="6"/>
      <c r="GSU137" s="7"/>
      <c r="GSV137" s="8"/>
      <c r="GSW137" s="6"/>
      <c r="GSX137" s="6"/>
      <c r="GSY137" s="7"/>
      <c r="GSZ137" s="8"/>
      <c r="GTA137" s="6"/>
      <c r="GTB137" s="6"/>
      <c r="GTC137" s="7"/>
      <c r="GTD137" s="8"/>
      <c r="GTE137" s="6"/>
      <c r="GTF137" s="6"/>
      <c r="GTG137" s="7"/>
      <c r="GTH137" s="8"/>
      <c r="GTI137" s="6"/>
      <c r="GTJ137" s="6"/>
      <c r="GTK137" s="7"/>
      <c r="GTL137" s="8"/>
      <c r="GTM137" s="6"/>
      <c r="GTN137" s="6"/>
      <c r="GTO137" s="7"/>
      <c r="GTP137" s="8"/>
      <c r="GTQ137" s="6"/>
      <c r="GTR137" s="6"/>
      <c r="GTS137" s="7"/>
      <c r="GTT137" s="8"/>
      <c r="GTU137" s="6"/>
      <c r="GTV137" s="6"/>
      <c r="GTW137" s="7"/>
      <c r="GTX137" s="8"/>
      <c r="GTY137" s="6"/>
      <c r="GTZ137" s="6"/>
      <c r="GUA137" s="7"/>
      <c r="GUB137" s="8"/>
      <c r="GUC137" s="6"/>
      <c r="GUD137" s="6"/>
      <c r="GUE137" s="7"/>
      <c r="GUF137" s="8"/>
      <c r="GUG137" s="6"/>
      <c r="GUH137" s="6"/>
      <c r="GUI137" s="7"/>
      <c r="GUJ137" s="8"/>
      <c r="GUK137" s="6"/>
      <c r="GUL137" s="6"/>
      <c r="GUM137" s="7"/>
      <c r="GUN137" s="8"/>
      <c r="GUO137" s="6"/>
      <c r="GUP137" s="6"/>
      <c r="GUQ137" s="7"/>
      <c r="GUR137" s="8"/>
      <c r="GUS137" s="6"/>
      <c r="GUT137" s="6"/>
      <c r="GUU137" s="7"/>
      <c r="GUV137" s="8"/>
      <c r="GUW137" s="6"/>
      <c r="GUX137" s="6"/>
      <c r="GUY137" s="7"/>
      <c r="GUZ137" s="8"/>
      <c r="GVA137" s="6"/>
      <c r="GVB137" s="6"/>
      <c r="GVC137" s="7"/>
      <c r="GVD137" s="8"/>
      <c r="GVE137" s="6"/>
      <c r="GVF137" s="6"/>
      <c r="GVG137" s="7"/>
      <c r="GVH137" s="8"/>
      <c r="GVI137" s="6"/>
      <c r="GVJ137" s="6"/>
      <c r="GVK137" s="7"/>
      <c r="GVL137" s="8"/>
      <c r="GVM137" s="6"/>
      <c r="GVN137" s="6"/>
      <c r="GVO137" s="7"/>
      <c r="GVP137" s="8"/>
      <c r="GVQ137" s="6"/>
      <c r="GVR137" s="6"/>
      <c r="GVS137" s="7"/>
      <c r="GVT137" s="8"/>
      <c r="GVU137" s="6"/>
      <c r="GVV137" s="6"/>
      <c r="GVW137" s="7"/>
      <c r="GVX137" s="8"/>
      <c r="GVY137" s="6"/>
      <c r="GVZ137" s="6"/>
      <c r="GWA137" s="7"/>
      <c r="GWB137" s="8"/>
      <c r="GWC137" s="6"/>
      <c r="GWD137" s="6"/>
      <c r="GWE137" s="7"/>
      <c r="GWF137" s="8"/>
      <c r="GWG137" s="6"/>
      <c r="GWH137" s="6"/>
      <c r="GWI137" s="7"/>
      <c r="GWJ137" s="8"/>
      <c r="GWK137" s="6"/>
      <c r="GWL137" s="6"/>
      <c r="GWM137" s="7"/>
      <c r="GWN137" s="8"/>
      <c r="GWO137" s="6"/>
      <c r="GWP137" s="6"/>
      <c r="GWQ137" s="7"/>
      <c r="GWR137" s="8"/>
      <c r="GWS137" s="6"/>
      <c r="GWT137" s="6"/>
      <c r="GWU137" s="7"/>
      <c r="GWV137" s="8"/>
      <c r="GWW137" s="6"/>
      <c r="GWX137" s="6"/>
      <c r="GWY137" s="7"/>
      <c r="GWZ137" s="8"/>
      <c r="GXA137" s="6"/>
      <c r="GXB137" s="6"/>
      <c r="GXC137" s="7"/>
      <c r="GXD137" s="8"/>
      <c r="GXE137" s="6"/>
      <c r="GXF137" s="6"/>
      <c r="GXG137" s="7"/>
      <c r="GXH137" s="8"/>
      <c r="GXI137" s="6"/>
      <c r="GXJ137" s="6"/>
      <c r="GXK137" s="7"/>
      <c r="GXL137" s="8"/>
      <c r="GXM137" s="6"/>
      <c r="GXN137" s="6"/>
      <c r="GXO137" s="7"/>
      <c r="GXP137" s="8"/>
      <c r="GXQ137" s="6"/>
      <c r="GXR137" s="6"/>
      <c r="GXS137" s="7"/>
      <c r="GXT137" s="8"/>
      <c r="GXU137" s="6"/>
      <c r="GXV137" s="6"/>
      <c r="GXW137" s="7"/>
      <c r="GXX137" s="8"/>
      <c r="GXY137" s="6"/>
      <c r="GXZ137" s="6"/>
      <c r="GYA137" s="7"/>
      <c r="GYB137" s="8"/>
      <c r="GYC137" s="6"/>
      <c r="GYD137" s="6"/>
      <c r="GYE137" s="7"/>
      <c r="GYF137" s="8"/>
      <c r="GYG137" s="6"/>
      <c r="GYH137" s="6"/>
      <c r="GYI137" s="7"/>
      <c r="GYJ137" s="8"/>
      <c r="GYK137" s="6"/>
      <c r="GYL137" s="6"/>
      <c r="GYM137" s="7"/>
      <c r="GYN137" s="8"/>
      <c r="GYO137" s="6"/>
      <c r="GYP137" s="6"/>
      <c r="GYQ137" s="7"/>
      <c r="GYR137" s="8"/>
      <c r="GYS137" s="6"/>
      <c r="GYT137" s="6"/>
      <c r="GYU137" s="7"/>
      <c r="GYV137" s="8"/>
      <c r="GYW137" s="6"/>
      <c r="GYX137" s="6"/>
      <c r="GYY137" s="7"/>
      <c r="GYZ137" s="8"/>
      <c r="GZA137" s="6"/>
      <c r="GZB137" s="6"/>
      <c r="GZC137" s="7"/>
      <c r="GZD137" s="8"/>
      <c r="GZE137" s="6"/>
      <c r="GZF137" s="6"/>
      <c r="GZG137" s="7"/>
      <c r="GZH137" s="8"/>
      <c r="GZI137" s="6"/>
      <c r="GZJ137" s="6"/>
      <c r="GZK137" s="7"/>
      <c r="GZL137" s="8"/>
      <c r="GZM137" s="6"/>
      <c r="GZN137" s="6"/>
      <c r="GZO137" s="7"/>
      <c r="GZP137" s="8"/>
      <c r="GZQ137" s="6"/>
      <c r="GZR137" s="6"/>
      <c r="GZS137" s="7"/>
      <c r="GZT137" s="8"/>
      <c r="GZU137" s="6"/>
      <c r="GZV137" s="6"/>
      <c r="GZW137" s="7"/>
      <c r="GZX137" s="8"/>
      <c r="GZY137" s="6"/>
      <c r="GZZ137" s="6"/>
      <c r="HAA137" s="7"/>
      <c r="HAB137" s="8"/>
      <c r="HAC137" s="6"/>
      <c r="HAD137" s="6"/>
      <c r="HAE137" s="7"/>
      <c r="HAF137" s="8"/>
      <c r="HAG137" s="6"/>
      <c r="HAH137" s="6"/>
      <c r="HAI137" s="7"/>
      <c r="HAJ137" s="8"/>
      <c r="HAK137" s="6"/>
      <c r="HAL137" s="6"/>
      <c r="HAM137" s="7"/>
      <c r="HAN137" s="8"/>
      <c r="HAO137" s="6"/>
      <c r="HAP137" s="6"/>
      <c r="HAQ137" s="7"/>
      <c r="HAR137" s="8"/>
      <c r="HAS137" s="6"/>
      <c r="HAT137" s="6"/>
      <c r="HAU137" s="7"/>
      <c r="HAV137" s="8"/>
      <c r="HAW137" s="6"/>
      <c r="HAX137" s="6"/>
      <c r="HAY137" s="7"/>
      <c r="HAZ137" s="8"/>
      <c r="HBA137" s="6"/>
      <c r="HBB137" s="6"/>
      <c r="HBC137" s="7"/>
      <c r="HBD137" s="8"/>
      <c r="HBE137" s="6"/>
      <c r="HBF137" s="6"/>
      <c r="HBG137" s="7"/>
      <c r="HBH137" s="8"/>
      <c r="HBI137" s="6"/>
      <c r="HBJ137" s="6"/>
      <c r="HBK137" s="7"/>
      <c r="HBL137" s="8"/>
      <c r="HBM137" s="6"/>
      <c r="HBN137" s="6"/>
      <c r="HBO137" s="7"/>
      <c r="HBP137" s="8"/>
      <c r="HBQ137" s="6"/>
      <c r="HBR137" s="6"/>
      <c r="HBS137" s="7"/>
      <c r="HBT137" s="8"/>
      <c r="HBU137" s="6"/>
      <c r="HBV137" s="6"/>
      <c r="HBW137" s="7"/>
      <c r="HBX137" s="8"/>
      <c r="HBY137" s="6"/>
      <c r="HBZ137" s="6"/>
      <c r="HCA137" s="7"/>
      <c r="HCB137" s="8"/>
      <c r="HCC137" s="6"/>
      <c r="HCD137" s="6"/>
      <c r="HCE137" s="7"/>
      <c r="HCF137" s="8"/>
      <c r="HCG137" s="6"/>
      <c r="HCH137" s="6"/>
      <c r="HCI137" s="7"/>
      <c r="HCJ137" s="8"/>
      <c r="HCK137" s="6"/>
      <c r="HCL137" s="6"/>
      <c r="HCM137" s="7"/>
      <c r="HCN137" s="8"/>
      <c r="HCO137" s="6"/>
      <c r="HCP137" s="6"/>
      <c r="HCQ137" s="7"/>
      <c r="HCR137" s="8"/>
      <c r="HCS137" s="6"/>
      <c r="HCT137" s="6"/>
      <c r="HCU137" s="7"/>
      <c r="HCV137" s="8"/>
      <c r="HCW137" s="6"/>
      <c r="HCX137" s="6"/>
      <c r="HCY137" s="7"/>
      <c r="HCZ137" s="8"/>
      <c r="HDA137" s="6"/>
      <c r="HDB137" s="6"/>
      <c r="HDC137" s="7"/>
      <c r="HDD137" s="8"/>
      <c r="HDE137" s="6"/>
      <c r="HDF137" s="6"/>
      <c r="HDG137" s="7"/>
      <c r="HDH137" s="8"/>
      <c r="HDI137" s="6"/>
      <c r="HDJ137" s="6"/>
      <c r="HDK137" s="7"/>
      <c r="HDL137" s="8"/>
      <c r="HDM137" s="6"/>
      <c r="HDN137" s="6"/>
      <c r="HDO137" s="7"/>
      <c r="HDP137" s="8"/>
      <c r="HDQ137" s="6"/>
      <c r="HDR137" s="6"/>
      <c r="HDS137" s="7"/>
      <c r="HDT137" s="8"/>
      <c r="HDU137" s="6"/>
      <c r="HDV137" s="6"/>
      <c r="HDW137" s="7"/>
      <c r="HDX137" s="8"/>
      <c r="HDY137" s="6"/>
      <c r="HDZ137" s="6"/>
      <c r="HEA137" s="7"/>
      <c r="HEB137" s="8"/>
      <c r="HEC137" s="6"/>
      <c r="HED137" s="6"/>
      <c r="HEE137" s="7"/>
      <c r="HEF137" s="8"/>
      <c r="HEG137" s="6"/>
      <c r="HEH137" s="6"/>
      <c r="HEI137" s="7"/>
      <c r="HEJ137" s="8"/>
      <c r="HEK137" s="6"/>
      <c r="HEL137" s="6"/>
      <c r="HEM137" s="7"/>
      <c r="HEN137" s="8"/>
      <c r="HEO137" s="6"/>
      <c r="HEP137" s="6"/>
      <c r="HEQ137" s="7"/>
      <c r="HER137" s="8"/>
      <c r="HES137" s="6"/>
      <c r="HET137" s="6"/>
      <c r="HEU137" s="7"/>
      <c r="HEV137" s="8"/>
      <c r="HEW137" s="6"/>
      <c r="HEX137" s="6"/>
      <c r="HEY137" s="7"/>
      <c r="HEZ137" s="8"/>
      <c r="HFA137" s="6"/>
      <c r="HFB137" s="6"/>
      <c r="HFC137" s="7"/>
      <c r="HFD137" s="8"/>
      <c r="HFE137" s="6"/>
      <c r="HFF137" s="6"/>
      <c r="HFG137" s="7"/>
      <c r="HFH137" s="8"/>
      <c r="HFI137" s="6"/>
      <c r="HFJ137" s="6"/>
      <c r="HFK137" s="7"/>
      <c r="HFL137" s="8"/>
      <c r="HFM137" s="6"/>
      <c r="HFN137" s="6"/>
      <c r="HFO137" s="7"/>
      <c r="HFP137" s="8"/>
      <c r="HFQ137" s="6"/>
      <c r="HFR137" s="6"/>
      <c r="HFS137" s="7"/>
      <c r="HFT137" s="8"/>
      <c r="HFU137" s="6"/>
      <c r="HFV137" s="6"/>
      <c r="HFW137" s="7"/>
      <c r="HFX137" s="8"/>
      <c r="HFY137" s="6"/>
      <c r="HFZ137" s="6"/>
      <c r="HGA137" s="7"/>
      <c r="HGB137" s="8"/>
      <c r="HGC137" s="6"/>
      <c r="HGD137" s="6"/>
      <c r="HGE137" s="7"/>
      <c r="HGF137" s="8"/>
      <c r="HGG137" s="6"/>
      <c r="HGH137" s="6"/>
      <c r="HGI137" s="7"/>
      <c r="HGJ137" s="8"/>
      <c r="HGK137" s="6"/>
      <c r="HGL137" s="6"/>
      <c r="HGM137" s="7"/>
      <c r="HGN137" s="8"/>
      <c r="HGO137" s="6"/>
      <c r="HGP137" s="6"/>
      <c r="HGQ137" s="7"/>
      <c r="HGR137" s="8"/>
      <c r="HGS137" s="6"/>
      <c r="HGT137" s="6"/>
      <c r="HGU137" s="7"/>
      <c r="HGV137" s="8"/>
      <c r="HGW137" s="6"/>
      <c r="HGX137" s="6"/>
      <c r="HGY137" s="7"/>
      <c r="HGZ137" s="8"/>
      <c r="HHA137" s="6"/>
      <c r="HHB137" s="6"/>
      <c r="HHC137" s="7"/>
      <c r="HHD137" s="8"/>
      <c r="HHE137" s="6"/>
      <c r="HHF137" s="6"/>
      <c r="HHG137" s="7"/>
      <c r="HHH137" s="8"/>
      <c r="HHI137" s="6"/>
      <c r="HHJ137" s="6"/>
      <c r="HHK137" s="7"/>
      <c r="HHL137" s="8"/>
      <c r="HHM137" s="6"/>
      <c r="HHN137" s="6"/>
      <c r="HHO137" s="7"/>
      <c r="HHP137" s="8"/>
      <c r="HHQ137" s="6"/>
      <c r="HHR137" s="6"/>
      <c r="HHS137" s="7"/>
      <c r="HHT137" s="8"/>
      <c r="HHU137" s="6"/>
      <c r="HHV137" s="6"/>
      <c r="HHW137" s="7"/>
      <c r="HHX137" s="8"/>
      <c r="HHY137" s="6"/>
      <c r="HHZ137" s="6"/>
      <c r="HIA137" s="7"/>
      <c r="HIB137" s="8"/>
      <c r="HIC137" s="6"/>
      <c r="HID137" s="6"/>
      <c r="HIE137" s="7"/>
      <c r="HIF137" s="8"/>
      <c r="HIG137" s="6"/>
      <c r="HIH137" s="6"/>
      <c r="HII137" s="7"/>
      <c r="HIJ137" s="8"/>
      <c r="HIK137" s="6"/>
      <c r="HIL137" s="6"/>
      <c r="HIM137" s="7"/>
      <c r="HIN137" s="8"/>
      <c r="HIO137" s="6"/>
      <c r="HIP137" s="6"/>
      <c r="HIQ137" s="7"/>
      <c r="HIR137" s="8"/>
      <c r="HIS137" s="6"/>
      <c r="HIT137" s="6"/>
      <c r="HIU137" s="7"/>
      <c r="HIV137" s="8"/>
      <c r="HIW137" s="6"/>
      <c r="HIX137" s="6"/>
      <c r="HIY137" s="7"/>
      <c r="HIZ137" s="8"/>
      <c r="HJA137" s="6"/>
      <c r="HJB137" s="6"/>
      <c r="HJC137" s="7"/>
      <c r="HJD137" s="8"/>
      <c r="HJE137" s="6"/>
      <c r="HJF137" s="6"/>
      <c r="HJG137" s="7"/>
      <c r="HJH137" s="8"/>
      <c r="HJI137" s="6"/>
      <c r="HJJ137" s="6"/>
      <c r="HJK137" s="7"/>
      <c r="HJL137" s="8"/>
      <c r="HJM137" s="6"/>
      <c r="HJN137" s="6"/>
      <c r="HJO137" s="7"/>
      <c r="HJP137" s="8"/>
      <c r="HJQ137" s="6"/>
      <c r="HJR137" s="6"/>
      <c r="HJS137" s="7"/>
      <c r="HJT137" s="8"/>
      <c r="HJU137" s="6"/>
      <c r="HJV137" s="6"/>
      <c r="HJW137" s="7"/>
      <c r="HJX137" s="8"/>
      <c r="HJY137" s="6"/>
      <c r="HJZ137" s="6"/>
      <c r="HKA137" s="7"/>
      <c r="HKB137" s="8"/>
      <c r="HKC137" s="6"/>
      <c r="HKD137" s="6"/>
      <c r="HKE137" s="7"/>
      <c r="HKF137" s="8"/>
      <c r="HKG137" s="6"/>
      <c r="HKH137" s="6"/>
      <c r="HKI137" s="7"/>
      <c r="HKJ137" s="8"/>
      <c r="HKK137" s="6"/>
      <c r="HKL137" s="6"/>
      <c r="HKM137" s="7"/>
      <c r="HKN137" s="8"/>
      <c r="HKO137" s="6"/>
      <c r="HKP137" s="6"/>
      <c r="HKQ137" s="7"/>
      <c r="HKR137" s="8"/>
      <c r="HKS137" s="6"/>
      <c r="HKT137" s="6"/>
      <c r="HKU137" s="7"/>
      <c r="HKV137" s="8"/>
      <c r="HKW137" s="6"/>
      <c r="HKX137" s="6"/>
      <c r="HKY137" s="7"/>
      <c r="HKZ137" s="8"/>
      <c r="HLA137" s="6"/>
      <c r="HLB137" s="6"/>
      <c r="HLC137" s="7"/>
      <c r="HLD137" s="8"/>
      <c r="HLE137" s="6"/>
      <c r="HLF137" s="6"/>
      <c r="HLG137" s="7"/>
      <c r="HLH137" s="8"/>
      <c r="HLI137" s="6"/>
      <c r="HLJ137" s="6"/>
      <c r="HLK137" s="7"/>
      <c r="HLL137" s="8"/>
      <c r="HLM137" s="6"/>
      <c r="HLN137" s="6"/>
      <c r="HLO137" s="7"/>
      <c r="HLP137" s="8"/>
      <c r="HLQ137" s="6"/>
      <c r="HLR137" s="6"/>
      <c r="HLS137" s="7"/>
      <c r="HLT137" s="8"/>
      <c r="HLU137" s="6"/>
      <c r="HLV137" s="6"/>
      <c r="HLW137" s="7"/>
      <c r="HLX137" s="8"/>
      <c r="HLY137" s="6"/>
      <c r="HLZ137" s="6"/>
      <c r="HMA137" s="7"/>
      <c r="HMB137" s="8"/>
      <c r="HMC137" s="6"/>
      <c r="HMD137" s="6"/>
      <c r="HME137" s="7"/>
      <c r="HMF137" s="8"/>
      <c r="HMG137" s="6"/>
      <c r="HMH137" s="6"/>
      <c r="HMI137" s="7"/>
      <c r="HMJ137" s="8"/>
      <c r="HMK137" s="6"/>
      <c r="HML137" s="6"/>
      <c r="HMM137" s="7"/>
      <c r="HMN137" s="8"/>
      <c r="HMO137" s="6"/>
      <c r="HMP137" s="6"/>
      <c r="HMQ137" s="7"/>
      <c r="HMR137" s="8"/>
      <c r="HMS137" s="6"/>
      <c r="HMT137" s="6"/>
      <c r="HMU137" s="7"/>
      <c r="HMV137" s="8"/>
      <c r="HMW137" s="6"/>
      <c r="HMX137" s="6"/>
      <c r="HMY137" s="7"/>
      <c r="HMZ137" s="8"/>
      <c r="HNA137" s="6"/>
      <c r="HNB137" s="6"/>
      <c r="HNC137" s="7"/>
      <c r="HND137" s="8"/>
      <c r="HNE137" s="6"/>
      <c r="HNF137" s="6"/>
      <c r="HNG137" s="7"/>
      <c r="HNH137" s="8"/>
      <c r="HNI137" s="6"/>
      <c r="HNJ137" s="6"/>
      <c r="HNK137" s="7"/>
      <c r="HNL137" s="8"/>
      <c r="HNM137" s="6"/>
      <c r="HNN137" s="6"/>
      <c r="HNO137" s="7"/>
      <c r="HNP137" s="8"/>
      <c r="HNQ137" s="6"/>
      <c r="HNR137" s="6"/>
      <c r="HNS137" s="7"/>
      <c r="HNT137" s="8"/>
      <c r="HNU137" s="6"/>
      <c r="HNV137" s="6"/>
      <c r="HNW137" s="7"/>
      <c r="HNX137" s="8"/>
      <c r="HNY137" s="6"/>
      <c r="HNZ137" s="6"/>
      <c r="HOA137" s="7"/>
      <c r="HOB137" s="8"/>
      <c r="HOC137" s="6"/>
      <c r="HOD137" s="6"/>
      <c r="HOE137" s="7"/>
      <c r="HOF137" s="8"/>
      <c r="HOG137" s="6"/>
      <c r="HOH137" s="6"/>
      <c r="HOI137" s="7"/>
      <c r="HOJ137" s="8"/>
      <c r="HOK137" s="6"/>
      <c r="HOL137" s="6"/>
      <c r="HOM137" s="7"/>
      <c r="HON137" s="8"/>
      <c r="HOO137" s="6"/>
      <c r="HOP137" s="6"/>
      <c r="HOQ137" s="7"/>
      <c r="HOR137" s="8"/>
      <c r="HOS137" s="6"/>
      <c r="HOT137" s="6"/>
      <c r="HOU137" s="7"/>
      <c r="HOV137" s="8"/>
      <c r="HOW137" s="6"/>
      <c r="HOX137" s="6"/>
      <c r="HOY137" s="7"/>
      <c r="HOZ137" s="8"/>
      <c r="HPA137" s="6"/>
      <c r="HPB137" s="6"/>
      <c r="HPC137" s="7"/>
      <c r="HPD137" s="8"/>
      <c r="HPE137" s="6"/>
      <c r="HPF137" s="6"/>
      <c r="HPG137" s="7"/>
      <c r="HPH137" s="8"/>
      <c r="HPI137" s="6"/>
      <c r="HPJ137" s="6"/>
      <c r="HPK137" s="7"/>
      <c r="HPL137" s="8"/>
      <c r="HPM137" s="6"/>
      <c r="HPN137" s="6"/>
      <c r="HPO137" s="7"/>
      <c r="HPP137" s="8"/>
      <c r="HPQ137" s="6"/>
      <c r="HPR137" s="6"/>
      <c r="HPS137" s="7"/>
      <c r="HPT137" s="8"/>
      <c r="HPU137" s="6"/>
      <c r="HPV137" s="6"/>
      <c r="HPW137" s="7"/>
      <c r="HPX137" s="8"/>
      <c r="HPY137" s="6"/>
      <c r="HPZ137" s="6"/>
      <c r="HQA137" s="7"/>
      <c r="HQB137" s="8"/>
      <c r="HQC137" s="6"/>
      <c r="HQD137" s="6"/>
      <c r="HQE137" s="7"/>
      <c r="HQF137" s="8"/>
      <c r="HQG137" s="6"/>
      <c r="HQH137" s="6"/>
      <c r="HQI137" s="7"/>
      <c r="HQJ137" s="8"/>
      <c r="HQK137" s="6"/>
      <c r="HQL137" s="6"/>
      <c r="HQM137" s="7"/>
      <c r="HQN137" s="8"/>
      <c r="HQO137" s="6"/>
      <c r="HQP137" s="6"/>
      <c r="HQQ137" s="7"/>
      <c r="HQR137" s="8"/>
      <c r="HQS137" s="6"/>
      <c r="HQT137" s="6"/>
      <c r="HQU137" s="7"/>
      <c r="HQV137" s="8"/>
      <c r="HQW137" s="6"/>
      <c r="HQX137" s="6"/>
      <c r="HQY137" s="7"/>
      <c r="HQZ137" s="8"/>
      <c r="HRA137" s="6"/>
      <c r="HRB137" s="6"/>
      <c r="HRC137" s="7"/>
      <c r="HRD137" s="8"/>
      <c r="HRE137" s="6"/>
      <c r="HRF137" s="6"/>
      <c r="HRG137" s="7"/>
      <c r="HRH137" s="8"/>
      <c r="HRI137" s="6"/>
      <c r="HRJ137" s="6"/>
      <c r="HRK137" s="7"/>
      <c r="HRL137" s="8"/>
      <c r="HRM137" s="6"/>
      <c r="HRN137" s="6"/>
      <c r="HRO137" s="7"/>
      <c r="HRP137" s="8"/>
      <c r="HRQ137" s="6"/>
      <c r="HRR137" s="6"/>
      <c r="HRS137" s="7"/>
      <c r="HRT137" s="8"/>
      <c r="HRU137" s="6"/>
      <c r="HRV137" s="6"/>
      <c r="HRW137" s="7"/>
      <c r="HRX137" s="8"/>
      <c r="HRY137" s="6"/>
      <c r="HRZ137" s="6"/>
      <c r="HSA137" s="7"/>
      <c r="HSB137" s="8"/>
      <c r="HSC137" s="6"/>
      <c r="HSD137" s="6"/>
      <c r="HSE137" s="7"/>
      <c r="HSF137" s="8"/>
      <c r="HSG137" s="6"/>
      <c r="HSH137" s="6"/>
      <c r="HSI137" s="7"/>
      <c r="HSJ137" s="8"/>
      <c r="HSK137" s="6"/>
      <c r="HSL137" s="6"/>
      <c r="HSM137" s="7"/>
      <c r="HSN137" s="8"/>
      <c r="HSO137" s="6"/>
      <c r="HSP137" s="6"/>
      <c r="HSQ137" s="7"/>
      <c r="HSR137" s="8"/>
      <c r="HSS137" s="6"/>
      <c r="HST137" s="6"/>
      <c r="HSU137" s="7"/>
      <c r="HSV137" s="8"/>
      <c r="HSW137" s="6"/>
      <c r="HSX137" s="6"/>
      <c r="HSY137" s="7"/>
      <c r="HSZ137" s="8"/>
      <c r="HTA137" s="6"/>
      <c r="HTB137" s="6"/>
      <c r="HTC137" s="7"/>
      <c r="HTD137" s="8"/>
      <c r="HTE137" s="6"/>
      <c r="HTF137" s="6"/>
      <c r="HTG137" s="7"/>
      <c r="HTH137" s="8"/>
      <c r="HTI137" s="6"/>
      <c r="HTJ137" s="6"/>
      <c r="HTK137" s="7"/>
      <c r="HTL137" s="8"/>
      <c r="HTM137" s="6"/>
      <c r="HTN137" s="6"/>
      <c r="HTO137" s="7"/>
      <c r="HTP137" s="8"/>
      <c r="HTQ137" s="6"/>
      <c r="HTR137" s="6"/>
      <c r="HTS137" s="7"/>
      <c r="HTT137" s="8"/>
      <c r="HTU137" s="6"/>
      <c r="HTV137" s="6"/>
      <c r="HTW137" s="7"/>
      <c r="HTX137" s="8"/>
      <c r="HTY137" s="6"/>
      <c r="HTZ137" s="6"/>
      <c r="HUA137" s="7"/>
      <c r="HUB137" s="8"/>
      <c r="HUC137" s="6"/>
      <c r="HUD137" s="6"/>
      <c r="HUE137" s="7"/>
      <c r="HUF137" s="8"/>
      <c r="HUG137" s="6"/>
      <c r="HUH137" s="6"/>
      <c r="HUI137" s="7"/>
      <c r="HUJ137" s="8"/>
      <c r="HUK137" s="6"/>
      <c r="HUL137" s="6"/>
      <c r="HUM137" s="7"/>
      <c r="HUN137" s="8"/>
      <c r="HUO137" s="6"/>
      <c r="HUP137" s="6"/>
      <c r="HUQ137" s="7"/>
      <c r="HUR137" s="8"/>
      <c r="HUS137" s="6"/>
      <c r="HUT137" s="6"/>
      <c r="HUU137" s="7"/>
      <c r="HUV137" s="8"/>
      <c r="HUW137" s="6"/>
      <c r="HUX137" s="6"/>
      <c r="HUY137" s="7"/>
      <c r="HUZ137" s="8"/>
      <c r="HVA137" s="6"/>
      <c r="HVB137" s="6"/>
      <c r="HVC137" s="7"/>
      <c r="HVD137" s="8"/>
      <c r="HVE137" s="6"/>
      <c r="HVF137" s="6"/>
      <c r="HVG137" s="7"/>
      <c r="HVH137" s="8"/>
      <c r="HVI137" s="6"/>
      <c r="HVJ137" s="6"/>
      <c r="HVK137" s="7"/>
      <c r="HVL137" s="8"/>
      <c r="HVM137" s="6"/>
      <c r="HVN137" s="6"/>
      <c r="HVO137" s="7"/>
      <c r="HVP137" s="8"/>
      <c r="HVQ137" s="6"/>
      <c r="HVR137" s="6"/>
      <c r="HVS137" s="7"/>
      <c r="HVT137" s="8"/>
      <c r="HVU137" s="6"/>
      <c r="HVV137" s="6"/>
      <c r="HVW137" s="7"/>
      <c r="HVX137" s="8"/>
      <c r="HVY137" s="6"/>
      <c r="HVZ137" s="6"/>
      <c r="HWA137" s="7"/>
      <c r="HWB137" s="8"/>
      <c r="HWC137" s="6"/>
      <c r="HWD137" s="6"/>
      <c r="HWE137" s="7"/>
      <c r="HWF137" s="8"/>
      <c r="HWG137" s="6"/>
      <c r="HWH137" s="6"/>
      <c r="HWI137" s="7"/>
      <c r="HWJ137" s="8"/>
      <c r="HWK137" s="6"/>
      <c r="HWL137" s="6"/>
      <c r="HWM137" s="7"/>
      <c r="HWN137" s="8"/>
      <c r="HWO137" s="6"/>
      <c r="HWP137" s="6"/>
      <c r="HWQ137" s="7"/>
      <c r="HWR137" s="8"/>
      <c r="HWS137" s="6"/>
      <c r="HWT137" s="6"/>
      <c r="HWU137" s="7"/>
      <c r="HWV137" s="8"/>
      <c r="HWW137" s="6"/>
      <c r="HWX137" s="6"/>
      <c r="HWY137" s="7"/>
      <c r="HWZ137" s="8"/>
      <c r="HXA137" s="6"/>
      <c r="HXB137" s="6"/>
      <c r="HXC137" s="7"/>
      <c r="HXD137" s="8"/>
      <c r="HXE137" s="6"/>
      <c r="HXF137" s="6"/>
      <c r="HXG137" s="7"/>
      <c r="HXH137" s="8"/>
      <c r="HXI137" s="6"/>
      <c r="HXJ137" s="6"/>
      <c r="HXK137" s="7"/>
      <c r="HXL137" s="8"/>
      <c r="HXM137" s="6"/>
      <c r="HXN137" s="6"/>
      <c r="HXO137" s="7"/>
      <c r="HXP137" s="8"/>
      <c r="HXQ137" s="6"/>
      <c r="HXR137" s="6"/>
      <c r="HXS137" s="7"/>
      <c r="HXT137" s="8"/>
      <c r="HXU137" s="6"/>
      <c r="HXV137" s="6"/>
      <c r="HXW137" s="7"/>
      <c r="HXX137" s="8"/>
      <c r="HXY137" s="6"/>
      <c r="HXZ137" s="6"/>
      <c r="HYA137" s="7"/>
      <c r="HYB137" s="8"/>
      <c r="HYC137" s="6"/>
      <c r="HYD137" s="6"/>
      <c r="HYE137" s="7"/>
      <c r="HYF137" s="8"/>
      <c r="HYG137" s="6"/>
      <c r="HYH137" s="6"/>
      <c r="HYI137" s="7"/>
      <c r="HYJ137" s="8"/>
      <c r="HYK137" s="6"/>
      <c r="HYL137" s="6"/>
      <c r="HYM137" s="7"/>
      <c r="HYN137" s="8"/>
      <c r="HYO137" s="6"/>
      <c r="HYP137" s="6"/>
      <c r="HYQ137" s="7"/>
      <c r="HYR137" s="8"/>
      <c r="HYS137" s="6"/>
      <c r="HYT137" s="6"/>
      <c r="HYU137" s="7"/>
      <c r="HYV137" s="8"/>
      <c r="HYW137" s="6"/>
      <c r="HYX137" s="6"/>
      <c r="HYY137" s="7"/>
      <c r="HYZ137" s="8"/>
      <c r="HZA137" s="6"/>
      <c r="HZB137" s="6"/>
      <c r="HZC137" s="7"/>
      <c r="HZD137" s="8"/>
      <c r="HZE137" s="6"/>
      <c r="HZF137" s="6"/>
      <c r="HZG137" s="7"/>
      <c r="HZH137" s="8"/>
      <c r="HZI137" s="6"/>
      <c r="HZJ137" s="6"/>
      <c r="HZK137" s="7"/>
      <c r="HZL137" s="8"/>
      <c r="HZM137" s="6"/>
      <c r="HZN137" s="6"/>
      <c r="HZO137" s="7"/>
      <c r="HZP137" s="8"/>
      <c r="HZQ137" s="6"/>
      <c r="HZR137" s="6"/>
      <c r="HZS137" s="7"/>
      <c r="HZT137" s="8"/>
      <c r="HZU137" s="6"/>
      <c r="HZV137" s="6"/>
      <c r="HZW137" s="7"/>
      <c r="HZX137" s="8"/>
      <c r="HZY137" s="6"/>
      <c r="HZZ137" s="6"/>
      <c r="IAA137" s="7"/>
      <c r="IAB137" s="8"/>
      <c r="IAC137" s="6"/>
      <c r="IAD137" s="6"/>
      <c r="IAE137" s="7"/>
      <c r="IAF137" s="8"/>
      <c r="IAG137" s="6"/>
      <c r="IAH137" s="6"/>
      <c r="IAI137" s="7"/>
      <c r="IAJ137" s="8"/>
      <c r="IAK137" s="6"/>
      <c r="IAL137" s="6"/>
      <c r="IAM137" s="7"/>
      <c r="IAN137" s="8"/>
      <c r="IAO137" s="6"/>
      <c r="IAP137" s="6"/>
      <c r="IAQ137" s="7"/>
      <c r="IAR137" s="8"/>
      <c r="IAS137" s="6"/>
      <c r="IAT137" s="6"/>
      <c r="IAU137" s="7"/>
      <c r="IAV137" s="8"/>
      <c r="IAW137" s="6"/>
      <c r="IAX137" s="6"/>
      <c r="IAY137" s="7"/>
      <c r="IAZ137" s="8"/>
      <c r="IBA137" s="6"/>
      <c r="IBB137" s="6"/>
      <c r="IBC137" s="7"/>
      <c r="IBD137" s="8"/>
      <c r="IBE137" s="6"/>
      <c r="IBF137" s="6"/>
      <c r="IBG137" s="7"/>
      <c r="IBH137" s="8"/>
      <c r="IBI137" s="6"/>
      <c r="IBJ137" s="6"/>
      <c r="IBK137" s="7"/>
      <c r="IBL137" s="8"/>
      <c r="IBM137" s="6"/>
      <c r="IBN137" s="6"/>
      <c r="IBO137" s="7"/>
      <c r="IBP137" s="8"/>
      <c r="IBQ137" s="6"/>
      <c r="IBR137" s="6"/>
      <c r="IBS137" s="7"/>
      <c r="IBT137" s="8"/>
      <c r="IBU137" s="6"/>
      <c r="IBV137" s="6"/>
      <c r="IBW137" s="7"/>
      <c r="IBX137" s="8"/>
      <c r="IBY137" s="6"/>
      <c r="IBZ137" s="6"/>
      <c r="ICA137" s="7"/>
      <c r="ICB137" s="8"/>
      <c r="ICC137" s="6"/>
      <c r="ICD137" s="6"/>
      <c r="ICE137" s="7"/>
      <c r="ICF137" s="8"/>
      <c r="ICG137" s="6"/>
      <c r="ICH137" s="6"/>
      <c r="ICI137" s="7"/>
      <c r="ICJ137" s="8"/>
      <c r="ICK137" s="6"/>
      <c r="ICL137" s="6"/>
      <c r="ICM137" s="7"/>
      <c r="ICN137" s="8"/>
      <c r="ICO137" s="6"/>
      <c r="ICP137" s="6"/>
      <c r="ICQ137" s="7"/>
      <c r="ICR137" s="8"/>
      <c r="ICS137" s="6"/>
      <c r="ICT137" s="6"/>
      <c r="ICU137" s="7"/>
      <c r="ICV137" s="8"/>
      <c r="ICW137" s="6"/>
      <c r="ICX137" s="6"/>
      <c r="ICY137" s="7"/>
      <c r="ICZ137" s="8"/>
      <c r="IDA137" s="6"/>
      <c r="IDB137" s="6"/>
      <c r="IDC137" s="7"/>
      <c r="IDD137" s="8"/>
      <c r="IDE137" s="6"/>
      <c r="IDF137" s="6"/>
      <c r="IDG137" s="7"/>
      <c r="IDH137" s="8"/>
      <c r="IDI137" s="6"/>
      <c r="IDJ137" s="6"/>
      <c r="IDK137" s="7"/>
      <c r="IDL137" s="8"/>
      <c r="IDM137" s="6"/>
      <c r="IDN137" s="6"/>
      <c r="IDO137" s="7"/>
      <c r="IDP137" s="8"/>
      <c r="IDQ137" s="6"/>
      <c r="IDR137" s="6"/>
      <c r="IDS137" s="7"/>
      <c r="IDT137" s="8"/>
      <c r="IDU137" s="6"/>
      <c r="IDV137" s="6"/>
      <c r="IDW137" s="7"/>
      <c r="IDX137" s="8"/>
      <c r="IDY137" s="6"/>
      <c r="IDZ137" s="6"/>
      <c r="IEA137" s="7"/>
      <c r="IEB137" s="8"/>
      <c r="IEC137" s="6"/>
      <c r="IED137" s="6"/>
      <c r="IEE137" s="7"/>
      <c r="IEF137" s="8"/>
      <c r="IEG137" s="6"/>
      <c r="IEH137" s="6"/>
      <c r="IEI137" s="7"/>
      <c r="IEJ137" s="8"/>
      <c r="IEK137" s="6"/>
      <c r="IEL137" s="6"/>
      <c r="IEM137" s="7"/>
      <c r="IEN137" s="8"/>
      <c r="IEO137" s="6"/>
      <c r="IEP137" s="6"/>
      <c r="IEQ137" s="7"/>
      <c r="IER137" s="8"/>
      <c r="IES137" s="6"/>
      <c r="IET137" s="6"/>
      <c r="IEU137" s="7"/>
      <c r="IEV137" s="8"/>
      <c r="IEW137" s="6"/>
      <c r="IEX137" s="6"/>
      <c r="IEY137" s="7"/>
      <c r="IEZ137" s="8"/>
      <c r="IFA137" s="6"/>
      <c r="IFB137" s="6"/>
      <c r="IFC137" s="7"/>
      <c r="IFD137" s="8"/>
      <c r="IFE137" s="6"/>
      <c r="IFF137" s="6"/>
      <c r="IFG137" s="7"/>
      <c r="IFH137" s="8"/>
      <c r="IFI137" s="6"/>
      <c r="IFJ137" s="6"/>
      <c r="IFK137" s="7"/>
      <c r="IFL137" s="8"/>
      <c r="IFM137" s="6"/>
      <c r="IFN137" s="6"/>
      <c r="IFO137" s="7"/>
      <c r="IFP137" s="8"/>
      <c r="IFQ137" s="6"/>
      <c r="IFR137" s="6"/>
      <c r="IFS137" s="7"/>
      <c r="IFT137" s="8"/>
      <c r="IFU137" s="6"/>
      <c r="IFV137" s="6"/>
      <c r="IFW137" s="7"/>
      <c r="IFX137" s="8"/>
      <c r="IFY137" s="6"/>
      <c r="IFZ137" s="6"/>
      <c r="IGA137" s="7"/>
      <c r="IGB137" s="8"/>
      <c r="IGC137" s="6"/>
      <c r="IGD137" s="6"/>
      <c r="IGE137" s="7"/>
      <c r="IGF137" s="8"/>
      <c r="IGG137" s="6"/>
      <c r="IGH137" s="6"/>
      <c r="IGI137" s="7"/>
      <c r="IGJ137" s="8"/>
      <c r="IGK137" s="6"/>
      <c r="IGL137" s="6"/>
      <c r="IGM137" s="7"/>
      <c r="IGN137" s="8"/>
      <c r="IGO137" s="6"/>
      <c r="IGP137" s="6"/>
      <c r="IGQ137" s="7"/>
      <c r="IGR137" s="8"/>
      <c r="IGS137" s="6"/>
      <c r="IGT137" s="6"/>
      <c r="IGU137" s="7"/>
      <c r="IGV137" s="8"/>
      <c r="IGW137" s="6"/>
      <c r="IGX137" s="6"/>
      <c r="IGY137" s="7"/>
      <c r="IGZ137" s="8"/>
      <c r="IHA137" s="6"/>
      <c r="IHB137" s="6"/>
      <c r="IHC137" s="7"/>
      <c r="IHD137" s="8"/>
      <c r="IHE137" s="6"/>
      <c r="IHF137" s="6"/>
      <c r="IHG137" s="7"/>
      <c r="IHH137" s="8"/>
      <c r="IHI137" s="6"/>
      <c r="IHJ137" s="6"/>
      <c r="IHK137" s="7"/>
      <c r="IHL137" s="8"/>
      <c r="IHM137" s="6"/>
      <c r="IHN137" s="6"/>
      <c r="IHO137" s="7"/>
      <c r="IHP137" s="8"/>
      <c r="IHQ137" s="6"/>
      <c r="IHR137" s="6"/>
      <c r="IHS137" s="7"/>
      <c r="IHT137" s="8"/>
      <c r="IHU137" s="6"/>
      <c r="IHV137" s="6"/>
      <c r="IHW137" s="7"/>
      <c r="IHX137" s="8"/>
      <c r="IHY137" s="6"/>
      <c r="IHZ137" s="6"/>
      <c r="IIA137" s="7"/>
      <c r="IIB137" s="8"/>
      <c r="IIC137" s="6"/>
      <c r="IID137" s="6"/>
      <c r="IIE137" s="7"/>
      <c r="IIF137" s="8"/>
      <c r="IIG137" s="6"/>
      <c r="IIH137" s="6"/>
      <c r="III137" s="7"/>
      <c r="IIJ137" s="8"/>
      <c r="IIK137" s="6"/>
      <c r="IIL137" s="6"/>
      <c r="IIM137" s="7"/>
      <c r="IIN137" s="8"/>
      <c r="IIO137" s="6"/>
      <c r="IIP137" s="6"/>
      <c r="IIQ137" s="7"/>
      <c r="IIR137" s="8"/>
      <c r="IIS137" s="6"/>
      <c r="IIT137" s="6"/>
      <c r="IIU137" s="7"/>
      <c r="IIV137" s="8"/>
      <c r="IIW137" s="6"/>
      <c r="IIX137" s="6"/>
      <c r="IIY137" s="7"/>
      <c r="IIZ137" s="8"/>
      <c r="IJA137" s="6"/>
      <c r="IJB137" s="6"/>
      <c r="IJC137" s="7"/>
      <c r="IJD137" s="8"/>
      <c r="IJE137" s="6"/>
      <c r="IJF137" s="6"/>
      <c r="IJG137" s="7"/>
      <c r="IJH137" s="8"/>
      <c r="IJI137" s="6"/>
      <c r="IJJ137" s="6"/>
      <c r="IJK137" s="7"/>
      <c r="IJL137" s="8"/>
      <c r="IJM137" s="6"/>
      <c r="IJN137" s="6"/>
      <c r="IJO137" s="7"/>
      <c r="IJP137" s="8"/>
      <c r="IJQ137" s="6"/>
      <c r="IJR137" s="6"/>
      <c r="IJS137" s="7"/>
      <c r="IJT137" s="8"/>
      <c r="IJU137" s="6"/>
      <c r="IJV137" s="6"/>
      <c r="IJW137" s="7"/>
      <c r="IJX137" s="8"/>
      <c r="IJY137" s="6"/>
      <c r="IJZ137" s="6"/>
      <c r="IKA137" s="7"/>
      <c r="IKB137" s="8"/>
      <c r="IKC137" s="6"/>
      <c r="IKD137" s="6"/>
      <c r="IKE137" s="7"/>
      <c r="IKF137" s="8"/>
      <c r="IKG137" s="6"/>
      <c r="IKH137" s="6"/>
      <c r="IKI137" s="7"/>
      <c r="IKJ137" s="8"/>
      <c r="IKK137" s="6"/>
      <c r="IKL137" s="6"/>
      <c r="IKM137" s="7"/>
      <c r="IKN137" s="8"/>
      <c r="IKO137" s="6"/>
      <c r="IKP137" s="6"/>
      <c r="IKQ137" s="7"/>
      <c r="IKR137" s="8"/>
      <c r="IKS137" s="6"/>
      <c r="IKT137" s="6"/>
      <c r="IKU137" s="7"/>
      <c r="IKV137" s="8"/>
      <c r="IKW137" s="6"/>
      <c r="IKX137" s="6"/>
      <c r="IKY137" s="7"/>
      <c r="IKZ137" s="8"/>
      <c r="ILA137" s="6"/>
      <c r="ILB137" s="6"/>
      <c r="ILC137" s="7"/>
      <c r="ILD137" s="8"/>
      <c r="ILE137" s="6"/>
      <c r="ILF137" s="6"/>
      <c r="ILG137" s="7"/>
      <c r="ILH137" s="8"/>
      <c r="ILI137" s="6"/>
      <c r="ILJ137" s="6"/>
      <c r="ILK137" s="7"/>
      <c r="ILL137" s="8"/>
      <c r="ILM137" s="6"/>
      <c r="ILN137" s="6"/>
      <c r="ILO137" s="7"/>
      <c r="ILP137" s="8"/>
      <c r="ILQ137" s="6"/>
      <c r="ILR137" s="6"/>
      <c r="ILS137" s="7"/>
      <c r="ILT137" s="8"/>
      <c r="ILU137" s="6"/>
      <c r="ILV137" s="6"/>
      <c r="ILW137" s="7"/>
      <c r="ILX137" s="8"/>
      <c r="ILY137" s="6"/>
      <c r="ILZ137" s="6"/>
      <c r="IMA137" s="7"/>
      <c r="IMB137" s="8"/>
      <c r="IMC137" s="6"/>
      <c r="IMD137" s="6"/>
      <c r="IME137" s="7"/>
      <c r="IMF137" s="8"/>
      <c r="IMG137" s="6"/>
      <c r="IMH137" s="6"/>
      <c r="IMI137" s="7"/>
      <c r="IMJ137" s="8"/>
      <c r="IMK137" s="6"/>
      <c r="IML137" s="6"/>
      <c r="IMM137" s="7"/>
      <c r="IMN137" s="8"/>
      <c r="IMO137" s="6"/>
      <c r="IMP137" s="6"/>
      <c r="IMQ137" s="7"/>
      <c r="IMR137" s="8"/>
      <c r="IMS137" s="6"/>
      <c r="IMT137" s="6"/>
      <c r="IMU137" s="7"/>
      <c r="IMV137" s="8"/>
      <c r="IMW137" s="6"/>
      <c r="IMX137" s="6"/>
      <c r="IMY137" s="7"/>
      <c r="IMZ137" s="8"/>
      <c r="INA137" s="6"/>
      <c r="INB137" s="6"/>
      <c r="INC137" s="7"/>
      <c r="IND137" s="8"/>
      <c r="INE137" s="6"/>
      <c r="INF137" s="6"/>
      <c r="ING137" s="7"/>
      <c r="INH137" s="8"/>
      <c r="INI137" s="6"/>
      <c r="INJ137" s="6"/>
      <c r="INK137" s="7"/>
      <c r="INL137" s="8"/>
      <c r="INM137" s="6"/>
      <c r="INN137" s="6"/>
      <c r="INO137" s="7"/>
      <c r="INP137" s="8"/>
      <c r="INQ137" s="6"/>
      <c r="INR137" s="6"/>
      <c r="INS137" s="7"/>
      <c r="INT137" s="8"/>
      <c r="INU137" s="6"/>
      <c r="INV137" s="6"/>
      <c r="INW137" s="7"/>
      <c r="INX137" s="8"/>
      <c r="INY137" s="6"/>
      <c r="INZ137" s="6"/>
      <c r="IOA137" s="7"/>
      <c r="IOB137" s="8"/>
      <c r="IOC137" s="6"/>
      <c r="IOD137" s="6"/>
      <c r="IOE137" s="7"/>
      <c r="IOF137" s="8"/>
      <c r="IOG137" s="6"/>
      <c r="IOH137" s="6"/>
      <c r="IOI137" s="7"/>
      <c r="IOJ137" s="8"/>
      <c r="IOK137" s="6"/>
      <c r="IOL137" s="6"/>
      <c r="IOM137" s="7"/>
      <c r="ION137" s="8"/>
      <c r="IOO137" s="6"/>
      <c r="IOP137" s="6"/>
      <c r="IOQ137" s="7"/>
      <c r="IOR137" s="8"/>
      <c r="IOS137" s="6"/>
      <c r="IOT137" s="6"/>
      <c r="IOU137" s="7"/>
      <c r="IOV137" s="8"/>
      <c r="IOW137" s="6"/>
      <c r="IOX137" s="6"/>
      <c r="IOY137" s="7"/>
      <c r="IOZ137" s="8"/>
      <c r="IPA137" s="6"/>
      <c r="IPB137" s="6"/>
      <c r="IPC137" s="7"/>
      <c r="IPD137" s="8"/>
      <c r="IPE137" s="6"/>
      <c r="IPF137" s="6"/>
      <c r="IPG137" s="7"/>
      <c r="IPH137" s="8"/>
      <c r="IPI137" s="6"/>
      <c r="IPJ137" s="6"/>
      <c r="IPK137" s="7"/>
      <c r="IPL137" s="8"/>
      <c r="IPM137" s="6"/>
      <c r="IPN137" s="6"/>
      <c r="IPO137" s="7"/>
      <c r="IPP137" s="8"/>
      <c r="IPQ137" s="6"/>
      <c r="IPR137" s="6"/>
      <c r="IPS137" s="7"/>
      <c r="IPT137" s="8"/>
      <c r="IPU137" s="6"/>
      <c r="IPV137" s="6"/>
      <c r="IPW137" s="7"/>
      <c r="IPX137" s="8"/>
      <c r="IPY137" s="6"/>
      <c r="IPZ137" s="6"/>
      <c r="IQA137" s="7"/>
      <c r="IQB137" s="8"/>
      <c r="IQC137" s="6"/>
      <c r="IQD137" s="6"/>
      <c r="IQE137" s="7"/>
      <c r="IQF137" s="8"/>
      <c r="IQG137" s="6"/>
      <c r="IQH137" s="6"/>
      <c r="IQI137" s="7"/>
      <c r="IQJ137" s="8"/>
      <c r="IQK137" s="6"/>
      <c r="IQL137" s="6"/>
      <c r="IQM137" s="7"/>
      <c r="IQN137" s="8"/>
      <c r="IQO137" s="6"/>
      <c r="IQP137" s="6"/>
      <c r="IQQ137" s="7"/>
      <c r="IQR137" s="8"/>
      <c r="IQS137" s="6"/>
      <c r="IQT137" s="6"/>
      <c r="IQU137" s="7"/>
      <c r="IQV137" s="8"/>
      <c r="IQW137" s="6"/>
      <c r="IQX137" s="6"/>
      <c r="IQY137" s="7"/>
      <c r="IQZ137" s="8"/>
      <c r="IRA137" s="6"/>
      <c r="IRB137" s="6"/>
      <c r="IRC137" s="7"/>
      <c r="IRD137" s="8"/>
      <c r="IRE137" s="6"/>
      <c r="IRF137" s="6"/>
      <c r="IRG137" s="7"/>
      <c r="IRH137" s="8"/>
      <c r="IRI137" s="6"/>
      <c r="IRJ137" s="6"/>
      <c r="IRK137" s="7"/>
      <c r="IRL137" s="8"/>
      <c r="IRM137" s="6"/>
      <c r="IRN137" s="6"/>
      <c r="IRO137" s="7"/>
      <c r="IRP137" s="8"/>
      <c r="IRQ137" s="6"/>
      <c r="IRR137" s="6"/>
      <c r="IRS137" s="7"/>
      <c r="IRT137" s="8"/>
      <c r="IRU137" s="6"/>
      <c r="IRV137" s="6"/>
      <c r="IRW137" s="7"/>
      <c r="IRX137" s="8"/>
      <c r="IRY137" s="6"/>
      <c r="IRZ137" s="6"/>
      <c r="ISA137" s="7"/>
      <c r="ISB137" s="8"/>
      <c r="ISC137" s="6"/>
      <c r="ISD137" s="6"/>
      <c r="ISE137" s="7"/>
      <c r="ISF137" s="8"/>
      <c r="ISG137" s="6"/>
      <c r="ISH137" s="6"/>
      <c r="ISI137" s="7"/>
      <c r="ISJ137" s="8"/>
      <c r="ISK137" s="6"/>
      <c r="ISL137" s="6"/>
      <c r="ISM137" s="7"/>
      <c r="ISN137" s="8"/>
      <c r="ISO137" s="6"/>
      <c r="ISP137" s="6"/>
      <c r="ISQ137" s="7"/>
      <c r="ISR137" s="8"/>
      <c r="ISS137" s="6"/>
      <c r="IST137" s="6"/>
      <c r="ISU137" s="7"/>
      <c r="ISV137" s="8"/>
      <c r="ISW137" s="6"/>
      <c r="ISX137" s="6"/>
      <c r="ISY137" s="7"/>
      <c r="ISZ137" s="8"/>
      <c r="ITA137" s="6"/>
      <c r="ITB137" s="6"/>
      <c r="ITC137" s="7"/>
      <c r="ITD137" s="8"/>
      <c r="ITE137" s="6"/>
      <c r="ITF137" s="6"/>
      <c r="ITG137" s="7"/>
      <c r="ITH137" s="8"/>
      <c r="ITI137" s="6"/>
      <c r="ITJ137" s="6"/>
      <c r="ITK137" s="7"/>
      <c r="ITL137" s="8"/>
      <c r="ITM137" s="6"/>
      <c r="ITN137" s="6"/>
      <c r="ITO137" s="7"/>
      <c r="ITP137" s="8"/>
      <c r="ITQ137" s="6"/>
      <c r="ITR137" s="6"/>
      <c r="ITS137" s="7"/>
      <c r="ITT137" s="8"/>
      <c r="ITU137" s="6"/>
      <c r="ITV137" s="6"/>
      <c r="ITW137" s="7"/>
      <c r="ITX137" s="8"/>
      <c r="ITY137" s="6"/>
      <c r="ITZ137" s="6"/>
      <c r="IUA137" s="7"/>
      <c r="IUB137" s="8"/>
      <c r="IUC137" s="6"/>
      <c r="IUD137" s="6"/>
      <c r="IUE137" s="7"/>
      <c r="IUF137" s="8"/>
      <c r="IUG137" s="6"/>
      <c r="IUH137" s="6"/>
      <c r="IUI137" s="7"/>
      <c r="IUJ137" s="8"/>
      <c r="IUK137" s="6"/>
      <c r="IUL137" s="6"/>
      <c r="IUM137" s="7"/>
      <c r="IUN137" s="8"/>
      <c r="IUO137" s="6"/>
      <c r="IUP137" s="6"/>
      <c r="IUQ137" s="7"/>
      <c r="IUR137" s="8"/>
      <c r="IUS137" s="6"/>
      <c r="IUT137" s="6"/>
      <c r="IUU137" s="7"/>
      <c r="IUV137" s="8"/>
      <c r="IUW137" s="6"/>
      <c r="IUX137" s="6"/>
      <c r="IUY137" s="7"/>
      <c r="IUZ137" s="8"/>
      <c r="IVA137" s="6"/>
      <c r="IVB137" s="6"/>
      <c r="IVC137" s="7"/>
      <c r="IVD137" s="8"/>
      <c r="IVE137" s="6"/>
      <c r="IVF137" s="6"/>
      <c r="IVG137" s="7"/>
      <c r="IVH137" s="8"/>
      <c r="IVI137" s="6"/>
      <c r="IVJ137" s="6"/>
      <c r="IVK137" s="7"/>
      <c r="IVL137" s="8"/>
      <c r="IVM137" s="6"/>
      <c r="IVN137" s="6"/>
      <c r="IVO137" s="7"/>
      <c r="IVP137" s="8"/>
      <c r="IVQ137" s="6"/>
      <c r="IVR137" s="6"/>
      <c r="IVS137" s="7"/>
      <c r="IVT137" s="8"/>
      <c r="IVU137" s="6"/>
      <c r="IVV137" s="6"/>
      <c r="IVW137" s="7"/>
      <c r="IVX137" s="8"/>
      <c r="IVY137" s="6"/>
      <c r="IVZ137" s="6"/>
      <c r="IWA137" s="7"/>
      <c r="IWB137" s="8"/>
      <c r="IWC137" s="6"/>
      <c r="IWD137" s="6"/>
      <c r="IWE137" s="7"/>
      <c r="IWF137" s="8"/>
      <c r="IWG137" s="6"/>
      <c r="IWH137" s="6"/>
      <c r="IWI137" s="7"/>
      <c r="IWJ137" s="8"/>
      <c r="IWK137" s="6"/>
      <c r="IWL137" s="6"/>
      <c r="IWM137" s="7"/>
      <c r="IWN137" s="8"/>
      <c r="IWO137" s="6"/>
      <c r="IWP137" s="6"/>
      <c r="IWQ137" s="7"/>
      <c r="IWR137" s="8"/>
      <c r="IWS137" s="6"/>
      <c r="IWT137" s="6"/>
      <c r="IWU137" s="7"/>
      <c r="IWV137" s="8"/>
      <c r="IWW137" s="6"/>
      <c r="IWX137" s="6"/>
      <c r="IWY137" s="7"/>
      <c r="IWZ137" s="8"/>
      <c r="IXA137" s="6"/>
      <c r="IXB137" s="6"/>
      <c r="IXC137" s="7"/>
      <c r="IXD137" s="8"/>
      <c r="IXE137" s="6"/>
      <c r="IXF137" s="6"/>
      <c r="IXG137" s="7"/>
      <c r="IXH137" s="8"/>
      <c r="IXI137" s="6"/>
      <c r="IXJ137" s="6"/>
      <c r="IXK137" s="7"/>
      <c r="IXL137" s="8"/>
      <c r="IXM137" s="6"/>
      <c r="IXN137" s="6"/>
      <c r="IXO137" s="7"/>
      <c r="IXP137" s="8"/>
      <c r="IXQ137" s="6"/>
      <c r="IXR137" s="6"/>
      <c r="IXS137" s="7"/>
      <c r="IXT137" s="8"/>
      <c r="IXU137" s="6"/>
      <c r="IXV137" s="6"/>
      <c r="IXW137" s="7"/>
      <c r="IXX137" s="8"/>
      <c r="IXY137" s="6"/>
      <c r="IXZ137" s="6"/>
      <c r="IYA137" s="7"/>
      <c r="IYB137" s="8"/>
      <c r="IYC137" s="6"/>
      <c r="IYD137" s="6"/>
      <c r="IYE137" s="7"/>
      <c r="IYF137" s="8"/>
      <c r="IYG137" s="6"/>
      <c r="IYH137" s="6"/>
      <c r="IYI137" s="7"/>
      <c r="IYJ137" s="8"/>
      <c r="IYK137" s="6"/>
      <c r="IYL137" s="6"/>
      <c r="IYM137" s="7"/>
      <c r="IYN137" s="8"/>
      <c r="IYO137" s="6"/>
      <c r="IYP137" s="6"/>
      <c r="IYQ137" s="7"/>
      <c r="IYR137" s="8"/>
      <c r="IYS137" s="6"/>
      <c r="IYT137" s="6"/>
      <c r="IYU137" s="7"/>
      <c r="IYV137" s="8"/>
      <c r="IYW137" s="6"/>
      <c r="IYX137" s="6"/>
      <c r="IYY137" s="7"/>
      <c r="IYZ137" s="8"/>
      <c r="IZA137" s="6"/>
      <c r="IZB137" s="6"/>
      <c r="IZC137" s="7"/>
      <c r="IZD137" s="8"/>
      <c r="IZE137" s="6"/>
      <c r="IZF137" s="6"/>
      <c r="IZG137" s="7"/>
      <c r="IZH137" s="8"/>
      <c r="IZI137" s="6"/>
      <c r="IZJ137" s="6"/>
      <c r="IZK137" s="7"/>
      <c r="IZL137" s="8"/>
      <c r="IZM137" s="6"/>
      <c r="IZN137" s="6"/>
      <c r="IZO137" s="7"/>
      <c r="IZP137" s="8"/>
      <c r="IZQ137" s="6"/>
      <c r="IZR137" s="6"/>
      <c r="IZS137" s="7"/>
      <c r="IZT137" s="8"/>
      <c r="IZU137" s="6"/>
      <c r="IZV137" s="6"/>
      <c r="IZW137" s="7"/>
      <c r="IZX137" s="8"/>
      <c r="IZY137" s="6"/>
      <c r="IZZ137" s="6"/>
      <c r="JAA137" s="7"/>
      <c r="JAB137" s="8"/>
      <c r="JAC137" s="6"/>
      <c r="JAD137" s="6"/>
      <c r="JAE137" s="7"/>
      <c r="JAF137" s="8"/>
      <c r="JAG137" s="6"/>
      <c r="JAH137" s="6"/>
      <c r="JAI137" s="7"/>
      <c r="JAJ137" s="8"/>
      <c r="JAK137" s="6"/>
      <c r="JAL137" s="6"/>
      <c r="JAM137" s="7"/>
      <c r="JAN137" s="8"/>
      <c r="JAO137" s="6"/>
      <c r="JAP137" s="6"/>
      <c r="JAQ137" s="7"/>
      <c r="JAR137" s="8"/>
      <c r="JAS137" s="6"/>
      <c r="JAT137" s="6"/>
      <c r="JAU137" s="7"/>
      <c r="JAV137" s="8"/>
      <c r="JAW137" s="6"/>
      <c r="JAX137" s="6"/>
      <c r="JAY137" s="7"/>
      <c r="JAZ137" s="8"/>
      <c r="JBA137" s="6"/>
      <c r="JBB137" s="6"/>
      <c r="JBC137" s="7"/>
      <c r="JBD137" s="8"/>
      <c r="JBE137" s="6"/>
      <c r="JBF137" s="6"/>
      <c r="JBG137" s="7"/>
      <c r="JBH137" s="8"/>
      <c r="JBI137" s="6"/>
      <c r="JBJ137" s="6"/>
      <c r="JBK137" s="7"/>
      <c r="JBL137" s="8"/>
      <c r="JBM137" s="6"/>
      <c r="JBN137" s="6"/>
      <c r="JBO137" s="7"/>
      <c r="JBP137" s="8"/>
      <c r="JBQ137" s="6"/>
      <c r="JBR137" s="6"/>
      <c r="JBS137" s="7"/>
      <c r="JBT137" s="8"/>
      <c r="JBU137" s="6"/>
      <c r="JBV137" s="6"/>
      <c r="JBW137" s="7"/>
      <c r="JBX137" s="8"/>
      <c r="JBY137" s="6"/>
      <c r="JBZ137" s="6"/>
      <c r="JCA137" s="7"/>
      <c r="JCB137" s="8"/>
      <c r="JCC137" s="6"/>
      <c r="JCD137" s="6"/>
      <c r="JCE137" s="7"/>
      <c r="JCF137" s="8"/>
      <c r="JCG137" s="6"/>
      <c r="JCH137" s="6"/>
      <c r="JCI137" s="7"/>
      <c r="JCJ137" s="8"/>
      <c r="JCK137" s="6"/>
      <c r="JCL137" s="6"/>
      <c r="JCM137" s="7"/>
      <c r="JCN137" s="8"/>
      <c r="JCO137" s="6"/>
      <c r="JCP137" s="6"/>
      <c r="JCQ137" s="7"/>
      <c r="JCR137" s="8"/>
      <c r="JCS137" s="6"/>
      <c r="JCT137" s="6"/>
      <c r="JCU137" s="7"/>
      <c r="JCV137" s="8"/>
      <c r="JCW137" s="6"/>
      <c r="JCX137" s="6"/>
      <c r="JCY137" s="7"/>
      <c r="JCZ137" s="8"/>
      <c r="JDA137" s="6"/>
      <c r="JDB137" s="6"/>
      <c r="JDC137" s="7"/>
      <c r="JDD137" s="8"/>
      <c r="JDE137" s="6"/>
      <c r="JDF137" s="6"/>
      <c r="JDG137" s="7"/>
      <c r="JDH137" s="8"/>
      <c r="JDI137" s="6"/>
      <c r="JDJ137" s="6"/>
      <c r="JDK137" s="7"/>
      <c r="JDL137" s="8"/>
      <c r="JDM137" s="6"/>
      <c r="JDN137" s="6"/>
      <c r="JDO137" s="7"/>
      <c r="JDP137" s="8"/>
      <c r="JDQ137" s="6"/>
      <c r="JDR137" s="6"/>
      <c r="JDS137" s="7"/>
      <c r="JDT137" s="8"/>
      <c r="JDU137" s="6"/>
      <c r="JDV137" s="6"/>
      <c r="JDW137" s="7"/>
      <c r="JDX137" s="8"/>
      <c r="JDY137" s="6"/>
      <c r="JDZ137" s="6"/>
      <c r="JEA137" s="7"/>
      <c r="JEB137" s="8"/>
      <c r="JEC137" s="6"/>
      <c r="JED137" s="6"/>
      <c r="JEE137" s="7"/>
      <c r="JEF137" s="8"/>
      <c r="JEG137" s="6"/>
      <c r="JEH137" s="6"/>
      <c r="JEI137" s="7"/>
      <c r="JEJ137" s="8"/>
      <c r="JEK137" s="6"/>
      <c r="JEL137" s="6"/>
      <c r="JEM137" s="7"/>
      <c r="JEN137" s="8"/>
      <c r="JEO137" s="6"/>
      <c r="JEP137" s="6"/>
      <c r="JEQ137" s="7"/>
      <c r="JER137" s="8"/>
      <c r="JES137" s="6"/>
      <c r="JET137" s="6"/>
      <c r="JEU137" s="7"/>
      <c r="JEV137" s="8"/>
      <c r="JEW137" s="6"/>
      <c r="JEX137" s="6"/>
      <c r="JEY137" s="7"/>
      <c r="JEZ137" s="8"/>
      <c r="JFA137" s="6"/>
      <c r="JFB137" s="6"/>
      <c r="JFC137" s="7"/>
      <c r="JFD137" s="8"/>
      <c r="JFE137" s="6"/>
      <c r="JFF137" s="6"/>
      <c r="JFG137" s="7"/>
      <c r="JFH137" s="8"/>
      <c r="JFI137" s="6"/>
      <c r="JFJ137" s="6"/>
      <c r="JFK137" s="7"/>
      <c r="JFL137" s="8"/>
      <c r="JFM137" s="6"/>
      <c r="JFN137" s="6"/>
      <c r="JFO137" s="7"/>
      <c r="JFP137" s="8"/>
      <c r="JFQ137" s="6"/>
      <c r="JFR137" s="6"/>
      <c r="JFS137" s="7"/>
      <c r="JFT137" s="8"/>
      <c r="JFU137" s="6"/>
      <c r="JFV137" s="6"/>
      <c r="JFW137" s="7"/>
      <c r="JFX137" s="8"/>
      <c r="JFY137" s="6"/>
      <c r="JFZ137" s="6"/>
      <c r="JGA137" s="7"/>
      <c r="JGB137" s="8"/>
      <c r="JGC137" s="6"/>
      <c r="JGD137" s="6"/>
      <c r="JGE137" s="7"/>
      <c r="JGF137" s="8"/>
      <c r="JGG137" s="6"/>
      <c r="JGH137" s="6"/>
      <c r="JGI137" s="7"/>
      <c r="JGJ137" s="8"/>
      <c r="JGK137" s="6"/>
      <c r="JGL137" s="6"/>
      <c r="JGM137" s="7"/>
      <c r="JGN137" s="8"/>
      <c r="JGO137" s="6"/>
      <c r="JGP137" s="6"/>
      <c r="JGQ137" s="7"/>
      <c r="JGR137" s="8"/>
      <c r="JGS137" s="6"/>
      <c r="JGT137" s="6"/>
      <c r="JGU137" s="7"/>
      <c r="JGV137" s="8"/>
      <c r="JGW137" s="6"/>
      <c r="JGX137" s="6"/>
      <c r="JGY137" s="7"/>
      <c r="JGZ137" s="8"/>
      <c r="JHA137" s="6"/>
      <c r="JHB137" s="6"/>
      <c r="JHC137" s="7"/>
      <c r="JHD137" s="8"/>
      <c r="JHE137" s="6"/>
      <c r="JHF137" s="6"/>
      <c r="JHG137" s="7"/>
      <c r="JHH137" s="8"/>
      <c r="JHI137" s="6"/>
      <c r="JHJ137" s="6"/>
      <c r="JHK137" s="7"/>
      <c r="JHL137" s="8"/>
      <c r="JHM137" s="6"/>
      <c r="JHN137" s="6"/>
      <c r="JHO137" s="7"/>
      <c r="JHP137" s="8"/>
      <c r="JHQ137" s="6"/>
      <c r="JHR137" s="6"/>
      <c r="JHS137" s="7"/>
      <c r="JHT137" s="8"/>
      <c r="JHU137" s="6"/>
      <c r="JHV137" s="6"/>
      <c r="JHW137" s="7"/>
      <c r="JHX137" s="8"/>
      <c r="JHY137" s="6"/>
      <c r="JHZ137" s="6"/>
      <c r="JIA137" s="7"/>
      <c r="JIB137" s="8"/>
      <c r="JIC137" s="6"/>
      <c r="JID137" s="6"/>
      <c r="JIE137" s="7"/>
      <c r="JIF137" s="8"/>
      <c r="JIG137" s="6"/>
      <c r="JIH137" s="6"/>
      <c r="JII137" s="7"/>
      <c r="JIJ137" s="8"/>
      <c r="JIK137" s="6"/>
      <c r="JIL137" s="6"/>
      <c r="JIM137" s="7"/>
      <c r="JIN137" s="8"/>
      <c r="JIO137" s="6"/>
      <c r="JIP137" s="6"/>
      <c r="JIQ137" s="7"/>
      <c r="JIR137" s="8"/>
      <c r="JIS137" s="6"/>
      <c r="JIT137" s="6"/>
      <c r="JIU137" s="7"/>
      <c r="JIV137" s="8"/>
      <c r="JIW137" s="6"/>
      <c r="JIX137" s="6"/>
      <c r="JIY137" s="7"/>
      <c r="JIZ137" s="8"/>
      <c r="JJA137" s="6"/>
      <c r="JJB137" s="6"/>
      <c r="JJC137" s="7"/>
      <c r="JJD137" s="8"/>
      <c r="JJE137" s="6"/>
      <c r="JJF137" s="6"/>
      <c r="JJG137" s="7"/>
      <c r="JJH137" s="8"/>
      <c r="JJI137" s="6"/>
      <c r="JJJ137" s="6"/>
      <c r="JJK137" s="7"/>
      <c r="JJL137" s="8"/>
      <c r="JJM137" s="6"/>
      <c r="JJN137" s="6"/>
      <c r="JJO137" s="7"/>
      <c r="JJP137" s="8"/>
      <c r="JJQ137" s="6"/>
      <c r="JJR137" s="6"/>
      <c r="JJS137" s="7"/>
      <c r="JJT137" s="8"/>
      <c r="JJU137" s="6"/>
      <c r="JJV137" s="6"/>
      <c r="JJW137" s="7"/>
      <c r="JJX137" s="8"/>
      <c r="JJY137" s="6"/>
      <c r="JJZ137" s="6"/>
      <c r="JKA137" s="7"/>
      <c r="JKB137" s="8"/>
      <c r="JKC137" s="6"/>
      <c r="JKD137" s="6"/>
      <c r="JKE137" s="7"/>
      <c r="JKF137" s="8"/>
      <c r="JKG137" s="6"/>
      <c r="JKH137" s="6"/>
      <c r="JKI137" s="7"/>
      <c r="JKJ137" s="8"/>
      <c r="JKK137" s="6"/>
      <c r="JKL137" s="6"/>
      <c r="JKM137" s="7"/>
      <c r="JKN137" s="8"/>
      <c r="JKO137" s="6"/>
      <c r="JKP137" s="6"/>
      <c r="JKQ137" s="7"/>
      <c r="JKR137" s="8"/>
      <c r="JKS137" s="6"/>
      <c r="JKT137" s="6"/>
      <c r="JKU137" s="7"/>
      <c r="JKV137" s="8"/>
      <c r="JKW137" s="6"/>
      <c r="JKX137" s="6"/>
      <c r="JKY137" s="7"/>
      <c r="JKZ137" s="8"/>
      <c r="JLA137" s="6"/>
      <c r="JLB137" s="6"/>
      <c r="JLC137" s="7"/>
      <c r="JLD137" s="8"/>
      <c r="JLE137" s="6"/>
      <c r="JLF137" s="6"/>
      <c r="JLG137" s="7"/>
      <c r="JLH137" s="8"/>
      <c r="JLI137" s="6"/>
      <c r="JLJ137" s="6"/>
      <c r="JLK137" s="7"/>
      <c r="JLL137" s="8"/>
      <c r="JLM137" s="6"/>
      <c r="JLN137" s="6"/>
      <c r="JLO137" s="7"/>
      <c r="JLP137" s="8"/>
      <c r="JLQ137" s="6"/>
      <c r="JLR137" s="6"/>
      <c r="JLS137" s="7"/>
      <c r="JLT137" s="8"/>
      <c r="JLU137" s="6"/>
      <c r="JLV137" s="6"/>
      <c r="JLW137" s="7"/>
      <c r="JLX137" s="8"/>
      <c r="JLY137" s="6"/>
      <c r="JLZ137" s="6"/>
      <c r="JMA137" s="7"/>
      <c r="JMB137" s="8"/>
      <c r="JMC137" s="6"/>
      <c r="JMD137" s="6"/>
      <c r="JME137" s="7"/>
      <c r="JMF137" s="8"/>
      <c r="JMG137" s="6"/>
      <c r="JMH137" s="6"/>
      <c r="JMI137" s="7"/>
      <c r="JMJ137" s="8"/>
      <c r="JMK137" s="6"/>
      <c r="JML137" s="6"/>
      <c r="JMM137" s="7"/>
      <c r="JMN137" s="8"/>
      <c r="JMO137" s="6"/>
      <c r="JMP137" s="6"/>
      <c r="JMQ137" s="7"/>
      <c r="JMR137" s="8"/>
      <c r="JMS137" s="6"/>
      <c r="JMT137" s="6"/>
      <c r="JMU137" s="7"/>
      <c r="JMV137" s="8"/>
      <c r="JMW137" s="6"/>
      <c r="JMX137" s="6"/>
      <c r="JMY137" s="7"/>
      <c r="JMZ137" s="8"/>
      <c r="JNA137" s="6"/>
      <c r="JNB137" s="6"/>
      <c r="JNC137" s="7"/>
      <c r="JND137" s="8"/>
      <c r="JNE137" s="6"/>
      <c r="JNF137" s="6"/>
      <c r="JNG137" s="7"/>
      <c r="JNH137" s="8"/>
      <c r="JNI137" s="6"/>
      <c r="JNJ137" s="6"/>
      <c r="JNK137" s="7"/>
      <c r="JNL137" s="8"/>
      <c r="JNM137" s="6"/>
      <c r="JNN137" s="6"/>
      <c r="JNO137" s="7"/>
      <c r="JNP137" s="8"/>
      <c r="JNQ137" s="6"/>
      <c r="JNR137" s="6"/>
      <c r="JNS137" s="7"/>
      <c r="JNT137" s="8"/>
      <c r="JNU137" s="6"/>
      <c r="JNV137" s="6"/>
      <c r="JNW137" s="7"/>
      <c r="JNX137" s="8"/>
      <c r="JNY137" s="6"/>
      <c r="JNZ137" s="6"/>
      <c r="JOA137" s="7"/>
      <c r="JOB137" s="8"/>
      <c r="JOC137" s="6"/>
      <c r="JOD137" s="6"/>
      <c r="JOE137" s="7"/>
      <c r="JOF137" s="8"/>
      <c r="JOG137" s="6"/>
      <c r="JOH137" s="6"/>
      <c r="JOI137" s="7"/>
      <c r="JOJ137" s="8"/>
      <c r="JOK137" s="6"/>
      <c r="JOL137" s="6"/>
      <c r="JOM137" s="7"/>
      <c r="JON137" s="8"/>
      <c r="JOO137" s="6"/>
      <c r="JOP137" s="6"/>
      <c r="JOQ137" s="7"/>
      <c r="JOR137" s="8"/>
      <c r="JOS137" s="6"/>
      <c r="JOT137" s="6"/>
      <c r="JOU137" s="7"/>
      <c r="JOV137" s="8"/>
      <c r="JOW137" s="6"/>
      <c r="JOX137" s="6"/>
      <c r="JOY137" s="7"/>
      <c r="JOZ137" s="8"/>
      <c r="JPA137" s="6"/>
      <c r="JPB137" s="6"/>
      <c r="JPC137" s="7"/>
      <c r="JPD137" s="8"/>
      <c r="JPE137" s="6"/>
      <c r="JPF137" s="6"/>
      <c r="JPG137" s="7"/>
      <c r="JPH137" s="8"/>
      <c r="JPI137" s="6"/>
      <c r="JPJ137" s="6"/>
      <c r="JPK137" s="7"/>
      <c r="JPL137" s="8"/>
      <c r="JPM137" s="6"/>
      <c r="JPN137" s="6"/>
      <c r="JPO137" s="7"/>
      <c r="JPP137" s="8"/>
      <c r="JPQ137" s="6"/>
      <c r="JPR137" s="6"/>
      <c r="JPS137" s="7"/>
      <c r="JPT137" s="8"/>
      <c r="JPU137" s="6"/>
      <c r="JPV137" s="6"/>
      <c r="JPW137" s="7"/>
      <c r="JPX137" s="8"/>
      <c r="JPY137" s="6"/>
      <c r="JPZ137" s="6"/>
      <c r="JQA137" s="7"/>
      <c r="JQB137" s="8"/>
      <c r="JQC137" s="6"/>
      <c r="JQD137" s="6"/>
      <c r="JQE137" s="7"/>
      <c r="JQF137" s="8"/>
      <c r="JQG137" s="6"/>
      <c r="JQH137" s="6"/>
      <c r="JQI137" s="7"/>
      <c r="JQJ137" s="8"/>
      <c r="JQK137" s="6"/>
      <c r="JQL137" s="6"/>
      <c r="JQM137" s="7"/>
      <c r="JQN137" s="8"/>
      <c r="JQO137" s="6"/>
      <c r="JQP137" s="6"/>
      <c r="JQQ137" s="7"/>
      <c r="JQR137" s="8"/>
      <c r="JQS137" s="6"/>
      <c r="JQT137" s="6"/>
      <c r="JQU137" s="7"/>
      <c r="JQV137" s="8"/>
      <c r="JQW137" s="6"/>
      <c r="JQX137" s="6"/>
      <c r="JQY137" s="7"/>
      <c r="JQZ137" s="8"/>
      <c r="JRA137" s="6"/>
      <c r="JRB137" s="6"/>
      <c r="JRC137" s="7"/>
      <c r="JRD137" s="8"/>
      <c r="JRE137" s="6"/>
      <c r="JRF137" s="6"/>
      <c r="JRG137" s="7"/>
      <c r="JRH137" s="8"/>
      <c r="JRI137" s="6"/>
      <c r="JRJ137" s="6"/>
      <c r="JRK137" s="7"/>
      <c r="JRL137" s="8"/>
      <c r="JRM137" s="6"/>
      <c r="JRN137" s="6"/>
      <c r="JRO137" s="7"/>
      <c r="JRP137" s="8"/>
      <c r="JRQ137" s="6"/>
      <c r="JRR137" s="6"/>
      <c r="JRS137" s="7"/>
      <c r="JRT137" s="8"/>
      <c r="JRU137" s="6"/>
      <c r="JRV137" s="6"/>
      <c r="JRW137" s="7"/>
      <c r="JRX137" s="8"/>
      <c r="JRY137" s="6"/>
      <c r="JRZ137" s="6"/>
      <c r="JSA137" s="7"/>
      <c r="JSB137" s="8"/>
      <c r="JSC137" s="6"/>
      <c r="JSD137" s="6"/>
      <c r="JSE137" s="7"/>
      <c r="JSF137" s="8"/>
      <c r="JSG137" s="6"/>
      <c r="JSH137" s="6"/>
      <c r="JSI137" s="7"/>
      <c r="JSJ137" s="8"/>
      <c r="JSK137" s="6"/>
      <c r="JSL137" s="6"/>
      <c r="JSM137" s="7"/>
      <c r="JSN137" s="8"/>
      <c r="JSO137" s="6"/>
      <c r="JSP137" s="6"/>
      <c r="JSQ137" s="7"/>
      <c r="JSR137" s="8"/>
      <c r="JSS137" s="6"/>
      <c r="JST137" s="6"/>
      <c r="JSU137" s="7"/>
      <c r="JSV137" s="8"/>
      <c r="JSW137" s="6"/>
      <c r="JSX137" s="6"/>
      <c r="JSY137" s="7"/>
      <c r="JSZ137" s="8"/>
      <c r="JTA137" s="6"/>
      <c r="JTB137" s="6"/>
      <c r="JTC137" s="7"/>
      <c r="JTD137" s="8"/>
      <c r="JTE137" s="6"/>
      <c r="JTF137" s="6"/>
      <c r="JTG137" s="7"/>
      <c r="JTH137" s="8"/>
      <c r="JTI137" s="6"/>
      <c r="JTJ137" s="6"/>
      <c r="JTK137" s="7"/>
      <c r="JTL137" s="8"/>
      <c r="JTM137" s="6"/>
      <c r="JTN137" s="6"/>
      <c r="JTO137" s="7"/>
      <c r="JTP137" s="8"/>
      <c r="JTQ137" s="6"/>
      <c r="JTR137" s="6"/>
      <c r="JTS137" s="7"/>
      <c r="JTT137" s="8"/>
      <c r="JTU137" s="6"/>
      <c r="JTV137" s="6"/>
      <c r="JTW137" s="7"/>
      <c r="JTX137" s="8"/>
      <c r="JTY137" s="6"/>
      <c r="JTZ137" s="6"/>
      <c r="JUA137" s="7"/>
      <c r="JUB137" s="8"/>
      <c r="JUC137" s="6"/>
      <c r="JUD137" s="6"/>
      <c r="JUE137" s="7"/>
      <c r="JUF137" s="8"/>
      <c r="JUG137" s="6"/>
      <c r="JUH137" s="6"/>
      <c r="JUI137" s="7"/>
      <c r="JUJ137" s="8"/>
      <c r="JUK137" s="6"/>
      <c r="JUL137" s="6"/>
      <c r="JUM137" s="7"/>
      <c r="JUN137" s="8"/>
      <c r="JUO137" s="6"/>
      <c r="JUP137" s="6"/>
      <c r="JUQ137" s="7"/>
      <c r="JUR137" s="8"/>
      <c r="JUS137" s="6"/>
      <c r="JUT137" s="6"/>
      <c r="JUU137" s="7"/>
      <c r="JUV137" s="8"/>
      <c r="JUW137" s="6"/>
      <c r="JUX137" s="6"/>
      <c r="JUY137" s="7"/>
      <c r="JUZ137" s="8"/>
      <c r="JVA137" s="6"/>
      <c r="JVB137" s="6"/>
      <c r="JVC137" s="7"/>
      <c r="JVD137" s="8"/>
      <c r="JVE137" s="6"/>
      <c r="JVF137" s="6"/>
      <c r="JVG137" s="7"/>
      <c r="JVH137" s="8"/>
      <c r="JVI137" s="6"/>
      <c r="JVJ137" s="6"/>
      <c r="JVK137" s="7"/>
      <c r="JVL137" s="8"/>
      <c r="JVM137" s="6"/>
      <c r="JVN137" s="6"/>
      <c r="JVO137" s="7"/>
      <c r="JVP137" s="8"/>
      <c r="JVQ137" s="6"/>
      <c r="JVR137" s="6"/>
      <c r="JVS137" s="7"/>
      <c r="JVT137" s="8"/>
      <c r="JVU137" s="6"/>
      <c r="JVV137" s="6"/>
      <c r="JVW137" s="7"/>
      <c r="JVX137" s="8"/>
      <c r="JVY137" s="6"/>
      <c r="JVZ137" s="6"/>
      <c r="JWA137" s="7"/>
      <c r="JWB137" s="8"/>
      <c r="JWC137" s="6"/>
      <c r="JWD137" s="6"/>
      <c r="JWE137" s="7"/>
      <c r="JWF137" s="8"/>
      <c r="JWG137" s="6"/>
      <c r="JWH137" s="6"/>
      <c r="JWI137" s="7"/>
      <c r="JWJ137" s="8"/>
      <c r="JWK137" s="6"/>
      <c r="JWL137" s="6"/>
      <c r="JWM137" s="7"/>
      <c r="JWN137" s="8"/>
      <c r="JWO137" s="6"/>
      <c r="JWP137" s="6"/>
      <c r="JWQ137" s="7"/>
      <c r="JWR137" s="8"/>
      <c r="JWS137" s="6"/>
      <c r="JWT137" s="6"/>
      <c r="JWU137" s="7"/>
      <c r="JWV137" s="8"/>
      <c r="JWW137" s="6"/>
      <c r="JWX137" s="6"/>
      <c r="JWY137" s="7"/>
      <c r="JWZ137" s="8"/>
      <c r="JXA137" s="6"/>
      <c r="JXB137" s="6"/>
      <c r="JXC137" s="7"/>
      <c r="JXD137" s="8"/>
      <c r="JXE137" s="6"/>
      <c r="JXF137" s="6"/>
      <c r="JXG137" s="7"/>
      <c r="JXH137" s="8"/>
      <c r="JXI137" s="6"/>
      <c r="JXJ137" s="6"/>
      <c r="JXK137" s="7"/>
      <c r="JXL137" s="8"/>
      <c r="JXM137" s="6"/>
      <c r="JXN137" s="6"/>
      <c r="JXO137" s="7"/>
      <c r="JXP137" s="8"/>
      <c r="JXQ137" s="6"/>
      <c r="JXR137" s="6"/>
      <c r="JXS137" s="7"/>
      <c r="JXT137" s="8"/>
      <c r="JXU137" s="6"/>
      <c r="JXV137" s="6"/>
      <c r="JXW137" s="7"/>
      <c r="JXX137" s="8"/>
      <c r="JXY137" s="6"/>
      <c r="JXZ137" s="6"/>
      <c r="JYA137" s="7"/>
      <c r="JYB137" s="8"/>
      <c r="JYC137" s="6"/>
      <c r="JYD137" s="6"/>
      <c r="JYE137" s="7"/>
      <c r="JYF137" s="8"/>
      <c r="JYG137" s="6"/>
      <c r="JYH137" s="6"/>
      <c r="JYI137" s="7"/>
      <c r="JYJ137" s="8"/>
      <c r="JYK137" s="6"/>
      <c r="JYL137" s="6"/>
      <c r="JYM137" s="7"/>
      <c r="JYN137" s="8"/>
      <c r="JYO137" s="6"/>
      <c r="JYP137" s="6"/>
      <c r="JYQ137" s="7"/>
      <c r="JYR137" s="8"/>
      <c r="JYS137" s="6"/>
      <c r="JYT137" s="6"/>
      <c r="JYU137" s="7"/>
      <c r="JYV137" s="8"/>
      <c r="JYW137" s="6"/>
      <c r="JYX137" s="6"/>
      <c r="JYY137" s="7"/>
      <c r="JYZ137" s="8"/>
      <c r="JZA137" s="6"/>
      <c r="JZB137" s="6"/>
      <c r="JZC137" s="7"/>
      <c r="JZD137" s="8"/>
      <c r="JZE137" s="6"/>
      <c r="JZF137" s="6"/>
      <c r="JZG137" s="7"/>
      <c r="JZH137" s="8"/>
      <c r="JZI137" s="6"/>
      <c r="JZJ137" s="6"/>
      <c r="JZK137" s="7"/>
      <c r="JZL137" s="8"/>
      <c r="JZM137" s="6"/>
      <c r="JZN137" s="6"/>
      <c r="JZO137" s="7"/>
      <c r="JZP137" s="8"/>
      <c r="JZQ137" s="6"/>
      <c r="JZR137" s="6"/>
      <c r="JZS137" s="7"/>
      <c r="JZT137" s="8"/>
      <c r="JZU137" s="6"/>
      <c r="JZV137" s="6"/>
      <c r="JZW137" s="7"/>
      <c r="JZX137" s="8"/>
      <c r="JZY137" s="6"/>
      <c r="JZZ137" s="6"/>
      <c r="KAA137" s="7"/>
      <c r="KAB137" s="8"/>
      <c r="KAC137" s="6"/>
      <c r="KAD137" s="6"/>
      <c r="KAE137" s="7"/>
      <c r="KAF137" s="8"/>
      <c r="KAG137" s="6"/>
      <c r="KAH137" s="6"/>
      <c r="KAI137" s="7"/>
      <c r="KAJ137" s="8"/>
      <c r="KAK137" s="6"/>
      <c r="KAL137" s="6"/>
      <c r="KAM137" s="7"/>
      <c r="KAN137" s="8"/>
      <c r="KAO137" s="6"/>
      <c r="KAP137" s="6"/>
      <c r="KAQ137" s="7"/>
      <c r="KAR137" s="8"/>
      <c r="KAS137" s="6"/>
      <c r="KAT137" s="6"/>
      <c r="KAU137" s="7"/>
      <c r="KAV137" s="8"/>
      <c r="KAW137" s="6"/>
      <c r="KAX137" s="6"/>
      <c r="KAY137" s="7"/>
      <c r="KAZ137" s="8"/>
      <c r="KBA137" s="6"/>
      <c r="KBB137" s="6"/>
      <c r="KBC137" s="7"/>
      <c r="KBD137" s="8"/>
      <c r="KBE137" s="6"/>
      <c r="KBF137" s="6"/>
      <c r="KBG137" s="7"/>
      <c r="KBH137" s="8"/>
      <c r="KBI137" s="6"/>
      <c r="KBJ137" s="6"/>
      <c r="KBK137" s="7"/>
      <c r="KBL137" s="8"/>
      <c r="KBM137" s="6"/>
      <c r="KBN137" s="6"/>
      <c r="KBO137" s="7"/>
      <c r="KBP137" s="8"/>
      <c r="KBQ137" s="6"/>
      <c r="KBR137" s="6"/>
      <c r="KBS137" s="7"/>
      <c r="KBT137" s="8"/>
      <c r="KBU137" s="6"/>
      <c r="KBV137" s="6"/>
      <c r="KBW137" s="7"/>
      <c r="KBX137" s="8"/>
      <c r="KBY137" s="6"/>
      <c r="KBZ137" s="6"/>
      <c r="KCA137" s="7"/>
      <c r="KCB137" s="8"/>
      <c r="KCC137" s="6"/>
      <c r="KCD137" s="6"/>
      <c r="KCE137" s="7"/>
      <c r="KCF137" s="8"/>
      <c r="KCG137" s="6"/>
      <c r="KCH137" s="6"/>
      <c r="KCI137" s="7"/>
      <c r="KCJ137" s="8"/>
      <c r="KCK137" s="6"/>
      <c r="KCL137" s="6"/>
      <c r="KCM137" s="7"/>
      <c r="KCN137" s="8"/>
      <c r="KCO137" s="6"/>
      <c r="KCP137" s="6"/>
      <c r="KCQ137" s="7"/>
      <c r="KCR137" s="8"/>
      <c r="KCS137" s="6"/>
      <c r="KCT137" s="6"/>
      <c r="KCU137" s="7"/>
      <c r="KCV137" s="8"/>
      <c r="KCW137" s="6"/>
      <c r="KCX137" s="6"/>
      <c r="KCY137" s="7"/>
      <c r="KCZ137" s="8"/>
      <c r="KDA137" s="6"/>
      <c r="KDB137" s="6"/>
      <c r="KDC137" s="7"/>
      <c r="KDD137" s="8"/>
      <c r="KDE137" s="6"/>
      <c r="KDF137" s="6"/>
      <c r="KDG137" s="7"/>
      <c r="KDH137" s="8"/>
      <c r="KDI137" s="6"/>
      <c r="KDJ137" s="6"/>
      <c r="KDK137" s="7"/>
      <c r="KDL137" s="8"/>
      <c r="KDM137" s="6"/>
      <c r="KDN137" s="6"/>
      <c r="KDO137" s="7"/>
      <c r="KDP137" s="8"/>
      <c r="KDQ137" s="6"/>
      <c r="KDR137" s="6"/>
      <c r="KDS137" s="7"/>
      <c r="KDT137" s="8"/>
      <c r="KDU137" s="6"/>
      <c r="KDV137" s="6"/>
      <c r="KDW137" s="7"/>
      <c r="KDX137" s="8"/>
      <c r="KDY137" s="6"/>
      <c r="KDZ137" s="6"/>
      <c r="KEA137" s="7"/>
      <c r="KEB137" s="8"/>
      <c r="KEC137" s="6"/>
      <c r="KED137" s="6"/>
      <c r="KEE137" s="7"/>
      <c r="KEF137" s="8"/>
      <c r="KEG137" s="6"/>
      <c r="KEH137" s="6"/>
      <c r="KEI137" s="7"/>
      <c r="KEJ137" s="8"/>
      <c r="KEK137" s="6"/>
      <c r="KEL137" s="6"/>
      <c r="KEM137" s="7"/>
      <c r="KEN137" s="8"/>
      <c r="KEO137" s="6"/>
      <c r="KEP137" s="6"/>
      <c r="KEQ137" s="7"/>
      <c r="KER137" s="8"/>
      <c r="KES137" s="6"/>
      <c r="KET137" s="6"/>
      <c r="KEU137" s="7"/>
      <c r="KEV137" s="8"/>
      <c r="KEW137" s="6"/>
      <c r="KEX137" s="6"/>
      <c r="KEY137" s="7"/>
      <c r="KEZ137" s="8"/>
      <c r="KFA137" s="6"/>
      <c r="KFB137" s="6"/>
      <c r="KFC137" s="7"/>
      <c r="KFD137" s="8"/>
      <c r="KFE137" s="6"/>
      <c r="KFF137" s="6"/>
      <c r="KFG137" s="7"/>
      <c r="KFH137" s="8"/>
      <c r="KFI137" s="6"/>
      <c r="KFJ137" s="6"/>
      <c r="KFK137" s="7"/>
      <c r="KFL137" s="8"/>
      <c r="KFM137" s="6"/>
      <c r="KFN137" s="6"/>
      <c r="KFO137" s="7"/>
      <c r="KFP137" s="8"/>
      <c r="KFQ137" s="6"/>
      <c r="KFR137" s="6"/>
      <c r="KFS137" s="7"/>
      <c r="KFT137" s="8"/>
      <c r="KFU137" s="6"/>
      <c r="KFV137" s="6"/>
      <c r="KFW137" s="7"/>
      <c r="KFX137" s="8"/>
      <c r="KFY137" s="6"/>
      <c r="KFZ137" s="6"/>
      <c r="KGA137" s="7"/>
      <c r="KGB137" s="8"/>
      <c r="KGC137" s="6"/>
      <c r="KGD137" s="6"/>
      <c r="KGE137" s="7"/>
      <c r="KGF137" s="8"/>
      <c r="KGG137" s="6"/>
      <c r="KGH137" s="6"/>
      <c r="KGI137" s="7"/>
      <c r="KGJ137" s="8"/>
      <c r="KGK137" s="6"/>
      <c r="KGL137" s="6"/>
      <c r="KGM137" s="7"/>
      <c r="KGN137" s="8"/>
      <c r="KGO137" s="6"/>
      <c r="KGP137" s="6"/>
      <c r="KGQ137" s="7"/>
      <c r="KGR137" s="8"/>
      <c r="KGS137" s="6"/>
      <c r="KGT137" s="6"/>
      <c r="KGU137" s="7"/>
      <c r="KGV137" s="8"/>
      <c r="KGW137" s="6"/>
      <c r="KGX137" s="6"/>
      <c r="KGY137" s="7"/>
      <c r="KGZ137" s="8"/>
      <c r="KHA137" s="6"/>
      <c r="KHB137" s="6"/>
      <c r="KHC137" s="7"/>
      <c r="KHD137" s="8"/>
      <c r="KHE137" s="6"/>
      <c r="KHF137" s="6"/>
      <c r="KHG137" s="7"/>
      <c r="KHH137" s="8"/>
      <c r="KHI137" s="6"/>
      <c r="KHJ137" s="6"/>
      <c r="KHK137" s="7"/>
      <c r="KHL137" s="8"/>
      <c r="KHM137" s="6"/>
      <c r="KHN137" s="6"/>
      <c r="KHO137" s="7"/>
      <c r="KHP137" s="8"/>
      <c r="KHQ137" s="6"/>
      <c r="KHR137" s="6"/>
      <c r="KHS137" s="7"/>
      <c r="KHT137" s="8"/>
      <c r="KHU137" s="6"/>
      <c r="KHV137" s="6"/>
      <c r="KHW137" s="7"/>
      <c r="KHX137" s="8"/>
      <c r="KHY137" s="6"/>
      <c r="KHZ137" s="6"/>
      <c r="KIA137" s="7"/>
      <c r="KIB137" s="8"/>
      <c r="KIC137" s="6"/>
      <c r="KID137" s="6"/>
      <c r="KIE137" s="7"/>
      <c r="KIF137" s="8"/>
      <c r="KIG137" s="6"/>
      <c r="KIH137" s="6"/>
      <c r="KII137" s="7"/>
      <c r="KIJ137" s="8"/>
      <c r="KIK137" s="6"/>
      <c r="KIL137" s="6"/>
      <c r="KIM137" s="7"/>
      <c r="KIN137" s="8"/>
      <c r="KIO137" s="6"/>
      <c r="KIP137" s="6"/>
      <c r="KIQ137" s="7"/>
      <c r="KIR137" s="8"/>
      <c r="KIS137" s="6"/>
      <c r="KIT137" s="6"/>
      <c r="KIU137" s="7"/>
      <c r="KIV137" s="8"/>
      <c r="KIW137" s="6"/>
      <c r="KIX137" s="6"/>
      <c r="KIY137" s="7"/>
      <c r="KIZ137" s="8"/>
      <c r="KJA137" s="6"/>
      <c r="KJB137" s="6"/>
      <c r="KJC137" s="7"/>
      <c r="KJD137" s="8"/>
      <c r="KJE137" s="6"/>
      <c r="KJF137" s="6"/>
      <c r="KJG137" s="7"/>
      <c r="KJH137" s="8"/>
      <c r="KJI137" s="6"/>
      <c r="KJJ137" s="6"/>
      <c r="KJK137" s="7"/>
      <c r="KJL137" s="8"/>
      <c r="KJM137" s="6"/>
      <c r="KJN137" s="6"/>
      <c r="KJO137" s="7"/>
      <c r="KJP137" s="8"/>
      <c r="KJQ137" s="6"/>
      <c r="KJR137" s="6"/>
      <c r="KJS137" s="7"/>
      <c r="KJT137" s="8"/>
      <c r="KJU137" s="6"/>
      <c r="KJV137" s="6"/>
      <c r="KJW137" s="7"/>
      <c r="KJX137" s="8"/>
      <c r="KJY137" s="6"/>
      <c r="KJZ137" s="6"/>
      <c r="KKA137" s="7"/>
      <c r="KKB137" s="8"/>
      <c r="KKC137" s="6"/>
      <c r="KKD137" s="6"/>
      <c r="KKE137" s="7"/>
      <c r="KKF137" s="8"/>
      <c r="KKG137" s="6"/>
      <c r="KKH137" s="6"/>
      <c r="KKI137" s="7"/>
      <c r="KKJ137" s="8"/>
      <c r="KKK137" s="6"/>
      <c r="KKL137" s="6"/>
      <c r="KKM137" s="7"/>
      <c r="KKN137" s="8"/>
      <c r="KKO137" s="6"/>
      <c r="KKP137" s="6"/>
      <c r="KKQ137" s="7"/>
      <c r="KKR137" s="8"/>
      <c r="KKS137" s="6"/>
      <c r="KKT137" s="6"/>
      <c r="KKU137" s="7"/>
      <c r="KKV137" s="8"/>
      <c r="KKW137" s="6"/>
      <c r="KKX137" s="6"/>
      <c r="KKY137" s="7"/>
      <c r="KKZ137" s="8"/>
      <c r="KLA137" s="6"/>
      <c r="KLB137" s="6"/>
      <c r="KLC137" s="7"/>
      <c r="KLD137" s="8"/>
      <c r="KLE137" s="6"/>
      <c r="KLF137" s="6"/>
      <c r="KLG137" s="7"/>
      <c r="KLH137" s="8"/>
      <c r="KLI137" s="6"/>
      <c r="KLJ137" s="6"/>
      <c r="KLK137" s="7"/>
      <c r="KLL137" s="8"/>
      <c r="KLM137" s="6"/>
      <c r="KLN137" s="6"/>
      <c r="KLO137" s="7"/>
      <c r="KLP137" s="8"/>
      <c r="KLQ137" s="6"/>
      <c r="KLR137" s="6"/>
      <c r="KLS137" s="7"/>
      <c r="KLT137" s="8"/>
      <c r="KLU137" s="6"/>
      <c r="KLV137" s="6"/>
      <c r="KLW137" s="7"/>
      <c r="KLX137" s="8"/>
      <c r="KLY137" s="6"/>
      <c r="KLZ137" s="6"/>
      <c r="KMA137" s="7"/>
      <c r="KMB137" s="8"/>
      <c r="KMC137" s="6"/>
      <c r="KMD137" s="6"/>
      <c r="KME137" s="7"/>
      <c r="KMF137" s="8"/>
      <c r="KMG137" s="6"/>
      <c r="KMH137" s="6"/>
      <c r="KMI137" s="7"/>
      <c r="KMJ137" s="8"/>
      <c r="KMK137" s="6"/>
      <c r="KML137" s="6"/>
      <c r="KMM137" s="7"/>
      <c r="KMN137" s="8"/>
      <c r="KMO137" s="6"/>
      <c r="KMP137" s="6"/>
      <c r="KMQ137" s="7"/>
      <c r="KMR137" s="8"/>
      <c r="KMS137" s="6"/>
      <c r="KMT137" s="6"/>
      <c r="KMU137" s="7"/>
      <c r="KMV137" s="8"/>
      <c r="KMW137" s="6"/>
      <c r="KMX137" s="6"/>
      <c r="KMY137" s="7"/>
      <c r="KMZ137" s="8"/>
      <c r="KNA137" s="6"/>
      <c r="KNB137" s="6"/>
      <c r="KNC137" s="7"/>
      <c r="KND137" s="8"/>
      <c r="KNE137" s="6"/>
      <c r="KNF137" s="6"/>
      <c r="KNG137" s="7"/>
      <c r="KNH137" s="8"/>
      <c r="KNI137" s="6"/>
      <c r="KNJ137" s="6"/>
      <c r="KNK137" s="7"/>
      <c r="KNL137" s="8"/>
      <c r="KNM137" s="6"/>
      <c r="KNN137" s="6"/>
      <c r="KNO137" s="7"/>
      <c r="KNP137" s="8"/>
      <c r="KNQ137" s="6"/>
      <c r="KNR137" s="6"/>
      <c r="KNS137" s="7"/>
      <c r="KNT137" s="8"/>
      <c r="KNU137" s="6"/>
      <c r="KNV137" s="6"/>
      <c r="KNW137" s="7"/>
      <c r="KNX137" s="8"/>
      <c r="KNY137" s="6"/>
      <c r="KNZ137" s="6"/>
      <c r="KOA137" s="7"/>
      <c r="KOB137" s="8"/>
      <c r="KOC137" s="6"/>
      <c r="KOD137" s="6"/>
      <c r="KOE137" s="7"/>
      <c r="KOF137" s="8"/>
      <c r="KOG137" s="6"/>
      <c r="KOH137" s="6"/>
      <c r="KOI137" s="7"/>
      <c r="KOJ137" s="8"/>
      <c r="KOK137" s="6"/>
      <c r="KOL137" s="6"/>
      <c r="KOM137" s="7"/>
      <c r="KON137" s="8"/>
      <c r="KOO137" s="6"/>
      <c r="KOP137" s="6"/>
      <c r="KOQ137" s="7"/>
      <c r="KOR137" s="8"/>
      <c r="KOS137" s="6"/>
      <c r="KOT137" s="6"/>
      <c r="KOU137" s="7"/>
      <c r="KOV137" s="8"/>
      <c r="KOW137" s="6"/>
      <c r="KOX137" s="6"/>
      <c r="KOY137" s="7"/>
      <c r="KOZ137" s="8"/>
      <c r="KPA137" s="6"/>
      <c r="KPB137" s="6"/>
      <c r="KPC137" s="7"/>
      <c r="KPD137" s="8"/>
      <c r="KPE137" s="6"/>
      <c r="KPF137" s="6"/>
      <c r="KPG137" s="7"/>
      <c r="KPH137" s="8"/>
      <c r="KPI137" s="6"/>
      <c r="KPJ137" s="6"/>
      <c r="KPK137" s="7"/>
      <c r="KPL137" s="8"/>
      <c r="KPM137" s="6"/>
      <c r="KPN137" s="6"/>
      <c r="KPO137" s="7"/>
      <c r="KPP137" s="8"/>
      <c r="KPQ137" s="6"/>
      <c r="KPR137" s="6"/>
      <c r="KPS137" s="7"/>
      <c r="KPT137" s="8"/>
      <c r="KPU137" s="6"/>
      <c r="KPV137" s="6"/>
      <c r="KPW137" s="7"/>
      <c r="KPX137" s="8"/>
      <c r="KPY137" s="6"/>
      <c r="KPZ137" s="6"/>
      <c r="KQA137" s="7"/>
      <c r="KQB137" s="8"/>
      <c r="KQC137" s="6"/>
      <c r="KQD137" s="6"/>
      <c r="KQE137" s="7"/>
      <c r="KQF137" s="8"/>
      <c r="KQG137" s="6"/>
      <c r="KQH137" s="6"/>
      <c r="KQI137" s="7"/>
      <c r="KQJ137" s="8"/>
      <c r="KQK137" s="6"/>
      <c r="KQL137" s="6"/>
      <c r="KQM137" s="7"/>
      <c r="KQN137" s="8"/>
      <c r="KQO137" s="6"/>
      <c r="KQP137" s="6"/>
      <c r="KQQ137" s="7"/>
      <c r="KQR137" s="8"/>
      <c r="KQS137" s="6"/>
      <c r="KQT137" s="6"/>
      <c r="KQU137" s="7"/>
      <c r="KQV137" s="8"/>
      <c r="KQW137" s="6"/>
      <c r="KQX137" s="6"/>
      <c r="KQY137" s="7"/>
      <c r="KQZ137" s="8"/>
      <c r="KRA137" s="6"/>
      <c r="KRB137" s="6"/>
      <c r="KRC137" s="7"/>
      <c r="KRD137" s="8"/>
      <c r="KRE137" s="6"/>
      <c r="KRF137" s="6"/>
      <c r="KRG137" s="7"/>
      <c r="KRH137" s="8"/>
      <c r="KRI137" s="6"/>
      <c r="KRJ137" s="6"/>
      <c r="KRK137" s="7"/>
      <c r="KRL137" s="8"/>
      <c r="KRM137" s="6"/>
      <c r="KRN137" s="6"/>
      <c r="KRO137" s="7"/>
      <c r="KRP137" s="8"/>
      <c r="KRQ137" s="6"/>
      <c r="KRR137" s="6"/>
      <c r="KRS137" s="7"/>
      <c r="KRT137" s="8"/>
      <c r="KRU137" s="6"/>
      <c r="KRV137" s="6"/>
      <c r="KRW137" s="7"/>
      <c r="KRX137" s="8"/>
      <c r="KRY137" s="6"/>
      <c r="KRZ137" s="6"/>
      <c r="KSA137" s="7"/>
      <c r="KSB137" s="8"/>
      <c r="KSC137" s="6"/>
      <c r="KSD137" s="6"/>
      <c r="KSE137" s="7"/>
      <c r="KSF137" s="8"/>
      <c r="KSG137" s="6"/>
      <c r="KSH137" s="6"/>
      <c r="KSI137" s="7"/>
      <c r="KSJ137" s="8"/>
      <c r="KSK137" s="6"/>
      <c r="KSL137" s="6"/>
      <c r="KSM137" s="7"/>
      <c r="KSN137" s="8"/>
      <c r="KSO137" s="6"/>
      <c r="KSP137" s="6"/>
      <c r="KSQ137" s="7"/>
      <c r="KSR137" s="8"/>
      <c r="KSS137" s="6"/>
      <c r="KST137" s="6"/>
      <c r="KSU137" s="7"/>
      <c r="KSV137" s="8"/>
      <c r="KSW137" s="6"/>
      <c r="KSX137" s="6"/>
      <c r="KSY137" s="7"/>
      <c r="KSZ137" s="8"/>
      <c r="KTA137" s="6"/>
      <c r="KTB137" s="6"/>
      <c r="KTC137" s="7"/>
      <c r="KTD137" s="8"/>
      <c r="KTE137" s="6"/>
      <c r="KTF137" s="6"/>
      <c r="KTG137" s="7"/>
      <c r="KTH137" s="8"/>
      <c r="KTI137" s="6"/>
      <c r="KTJ137" s="6"/>
      <c r="KTK137" s="7"/>
      <c r="KTL137" s="8"/>
      <c r="KTM137" s="6"/>
      <c r="KTN137" s="6"/>
      <c r="KTO137" s="7"/>
      <c r="KTP137" s="8"/>
      <c r="KTQ137" s="6"/>
      <c r="KTR137" s="6"/>
      <c r="KTS137" s="7"/>
      <c r="KTT137" s="8"/>
      <c r="KTU137" s="6"/>
      <c r="KTV137" s="6"/>
      <c r="KTW137" s="7"/>
      <c r="KTX137" s="8"/>
      <c r="KTY137" s="6"/>
      <c r="KTZ137" s="6"/>
      <c r="KUA137" s="7"/>
      <c r="KUB137" s="8"/>
      <c r="KUC137" s="6"/>
      <c r="KUD137" s="6"/>
      <c r="KUE137" s="7"/>
      <c r="KUF137" s="8"/>
      <c r="KUG137" s="6"/>
      <c r="KUH137" s="6"/>
      <c r="KUI137" s="7"/>
      <c r="KUJ137" s="8"/>
      <c r="KUK137" s="6"/>
      <c r="KUL137" s="6"/>
      <c r="KUM137" s="7"/>
      <c r="KUN137" s="8"/>
      <c r="KUO137" s="6"/>
      <c r="KUP137" s="6"/>
      <c r="KUQ137" s="7"/>
      <c r="KUR137" s="8"/>
      <c r="KUS137" s="6"/>
      <c r="KUT137" s="6"/>
      <c r="KUU137" s="7"/>
      <c r="KUV137" s="8"/>
      <c r="KUW137" s="6"/>
      <c r="KUX137" s="6"/>
      <c r="KUY137" s="7"/>
      <c r="KUZ137" s="8"/>
      <c r="KVA137" s="6"/>
      <c r="KVB137" s="6"/>
      <c r="KVC137" s="7"/>
      <c r="KVD137" s="8"/>
      <c r="KVE137" s="6"/>
      <c r="KVF137" s="6"/>
      <c r="KVG137" s="7"/>
      <c r="KVH137" s="8"/>
      <c r="KVI137" s="6"/>
      <c r="KVJ137" s="6"/>
      <c r="KVK137" s="7"/>
      <c r="KVL137" s="8"/>
      <c r="KVM137" s="6"/>
      <c r="KVN137" s="6"/>
      <c r="KVO137" s="7"/>
      <c r="KVP137" s="8"/>
      <c r="KVQ137" s="6"/>
      <c r="KVR137" s="6"/>
      <c r="KVS137" s="7"/>
      <c r="KVT137" s="8"/>
      <c r="KVU137" s="6"/>
      <c r="KVV137" s="6"/>
      <c r="KVW137" s="7"/>
      <c r="KVX137" s="8"/>
      <c r="KVY137" s="6"/>
      <c r="KVZ137" s="6"/>
      <c r="KWA137" s="7"/>
      <c r="KWB137" s="8"/>
      <c r="KWC137" s="6"/>
      <c r="KWD137" s="6"/>
      <c r="KWE137" s="7"/>
      <c r="KWF137" s="8"/>
      <c r="KWG137" s="6"/>
      <c r="KWH137" s="6"/>
      <c r="KWI137" s="7"/>
      <c r="KWJ137" s="8"/>
      <c r="KWK137" s="6"/>
      <c r="KWL137" s="6"/>
      <c r="KWM137" s="7"/>
      <c r="KWN137" s="8"/>
      <c r="KWO137" s="6"/>
      <c r="KWP137" s="6"/>
      <c r="KWQ137" s="7"/>
      <c r="KWR137" s="8"/>
      <c r="KWS137" s="6"/>
      <c r="KWT137" s="6"/>
      <c r="KWU137" s="7"/>
      <c r="KWV137" s="8"/>
      <c r="KWW137" s="6"/>
      <c r="KWX137" s="6"/>
      <c r="KWY137" s="7"/>
      <c r="KWZ137" s="8"/>
      <c r="KXA137" s="6"/>
      <c r="KXB137" s="6"/>
      <c r="KXC137" s="7"/>
      <c r="KXD137" s="8"/>
      <c r="KXE137" s="6"/>
      <c r="KXF137" s="6"/>
      <c r="KXG137" s="7"/>
      <c r="KXH137" s="8"/>
      <c r="KXI137" s="6"/>
      <c r="KXJ137" s="6"/>
      <c r="KXK137" s="7"/>
      <c r="KXL137" s="8"/>
      <c r="KXM137" s="6"/>
      <c r="KXN137" s="6"/>
      <c r="KXO137" s="7"/>
      <c r="KXP137" s="8"/>
      <c r="KXQ137" s="6"/>
      <c r="KXR137" s="6"/>
      <c r="KXS137" s="7"/>
      <c r="KXT137" s="8"/>
      <c r="KXU137" s="6"/>
      <c r="KXV137" s="6"/>
      <c r="KXW137" s="7"/>
      <c r="KXX137" s="8"/>
      <c r="KXY137" s="6"/>
      <c r="KXZ137" s="6"/>
      <c r="KYA137" s="7"/>
      <c r="KYB137" s="8"/>
      <c r="KYC137" s="6"/>
      <c r="KYD137" s="6"/>
      <c r="KYE137" s="7"/>
      <c r="KYF137" s="8"/>
      <c r="KYG137" s="6"/>
      <c r="KYH137" s="6"/>
      <c r="KYI137" s="7"/>
      <c r="KYJ137" s="8"/>
      <c r="KYK137" s="6"/>
      <c r="KYL137" s="6"/>
      <c r="KYM137" s="7"/>
      <c r="KYN137" s="8"/>
      <c r="KYO137" s="6"/>
      <c r="KYP137" s="6"/>
      <c r="KYQ137" s="7"/>
      <c r="KYR137" s="8"/>
      <c r="KYS137" s="6"/>
      <c r="KYT137" s="6"/>
      <c r="KYU137" s="7"/>
      <c r="KYV137" s="8"/>
      <c r="KYW137" s="6"/>
      <c r="KYX137" s="6"/>
      <c r="KYY137" s="7"/>
      <c r="KYZ137" s="8"/>
      <c r="KZA137" s="6"/>
      <c r="KZB137" s="6"/>
      <c r="KZC137" s="7"/>
      <c r="KZD137" s="8"/>
      <c r="KZE137" s="6"/>
      <c r="KZF137" s="6"/>
      <c r="KZG137" s="7"/>
      <c r="KZH137" s="8"/>
      <c r="KZI137" s="6"/>
      <c r="KZJ137" s="6"/>
      <c r="KZK137" s="7"/>
      <c r="KZL137" s="8"/>
      <c r="KZM137" s="6"/>
      <c r="KZN137" s="6"/>
      <c r="KZO137" s="7"/>
      <c r="KZP137" s="8"/>
      <c r="KZQ137" s="6"/>
      <c r="KZR137" s="6"/>
      <c r="KZS137" s="7"/>
      <c r="KZT137" s="8"/>
      <c r="KZU137" s="6"/>
      <c r="KZV137" s="6"/>
      <c r="KZW137" s="7"/>
      <c r="KZX137" s="8"/>
      <c r="KZY137" s="6"/>
      <c r="KZZ137" s="6"/>
      <c r="LAA137" s="7"/>
      <c r="LAB137" s="8"/>
      <c r="LAC137" s="6"/>
      <c r="LAD137" s="6"/>
      <c r="LAE137" s="7"/>
      <c r="LAF137" s="8"/>
      <c r="LAG137" s="6"/>
      <c r="LAH137" s="6"/>
      <c r="LAI137" s="7"/>
      <c r="LAJ137" s="8"/>
      <c r="LAK137" s="6"/>
      <c r="LAL137" s="6"/>
      <c r="LAM137" s="7"/>
      <c r="LAN137" s="8"/>
      <c r="LAO137" s="6"/>
      <c r="LAP137" s="6"/>
      <c r="LAQ137" s="7"/>
      <c r="LAR137" s="8"/>
      <c r="LAS137" s="6"/>
      <c r="LAT137" s="6"/>
      <c r="LAU137" s="7"/>
      <c r="LAV137" s="8"/>
      <c r="LAW137" s="6"/>
      <c r="LAX137" s="6"/>
      <c r="LAY137" s="7"/>
      <c r="LAZ137" s="8"/>
      <c r="LBA137" s="6"/>
      <c r="LBB137" s="6"/>
      <c r="LBC137" s="7"/>
      <c r="LBD137" s="8"/>
      <c r="LBE137" s="6"/>
      <c r="LBF137" s="6"/>
      <c r="LBG137" s="7"/>
      <c r="LBH137" s="8"/>
      <c r="LBI137" s="6"/>
      <c r="LBJ137" s="6"/>
      <c r="LBK137" s="7"/>
      <c r="LBL137" s="8"/>
      <c r="LBM137" s="6"/>
      <c r="LBN137" s="6"/>
      <c r="LBO137" s="7"/>
      <c r="LBP137" s="8"/>
      <c r="LBQ137" s="6"/>
      <c r="LBR137" s="6"/>
      <c r="LBS137" s="7"/>
      <c r="LBT137" s="8"/>
      <c r="LBU137" s="6"/>
      <c r="LBV137" s="6"/>
      <c r="LBW137" s="7"/>
      <c r="LBX137" s="8"/>
      <c r="LBY137" s="6"/>
      <c r="LBZ137" s="6"/>
      <c r="LCA137" s="7"/>
      <c r="LCB137" s="8"/>
      <c r="LCC137" s="6"/>
      <c r="LCD137" s="6"/>
      <c r="LCE137" s="7"/>
      <c r="LCF137" s="8"/>
      <c r="LCG137" s="6"/>
      <c r="LCH137" s="6"/>
      <c r="LCI137" s="7"/>
      <c r="LCJ137" s="8"/>
      <c r="LCK137" s="6"/>
      <c r="LCL137" s="6"/>
      <c r="LCM137" s="7"/>
      <c r="LCN137" s="8"/>
      <c r="LCO137" s="6"/>
      <c r="LCP137" s="6"/>
      <c r="LCQ137" s="7"/>
      <c r="LCR137" s="8"/>
      <c r="LCS137" s="6"/>
      <c r="LCT137" s="6"/>
      <c r="LCU137" s="7"/>
      <c r="LCV137" s="8"/>
      <c r="LCW137" s="6"/>
      <c r="LCX137" s="6"/>
      <c r="LCY137" s="7"/>
      <c r="LCZ137" s="8"/>
      <c r="LDA137" s="6"/>
      <c r="LDB137" s="6"/>
      <c r="LDC137" s="7"/>
      <c r="LDD137" s="8"/>
      <c r="LDE137" s="6"/>
      <c r="LDF137" s="6"/>
      <c r="LDG137" s="7"/>
      <c r="LDH137" s="8"/>
      <c r="LDI137" s="6"/>
      <c r="LDJ137" s="6"/>
      <c r="LDK137" s="7"/>
      <c r="LDL137" s="8"/>
      <c r="LDM137" s="6"/>
      <c r="LDN137" s="6"/>
      <c r="LDO137" s="7"/>
      <c r="LDP137" s="8"/>
      <c r="LDQ137" s="6"/>
      <c r="LDR137" s="6"/>
      <c r="LDS137" s="7"/>
      <c r="LDT137" s="8"/>
      <c r="LDU137" s="6"/>
      <c r="LDV137" s="6"/>
      <c r="LDW137" s="7"/>
      <c r="LDX137" s="8"/>
      <c r="LDY137" s="6"/>
      <c r="LDZ137" s="6"/>
      <c r="LEA137" s="7"/>
      <c r="LEB137" s="8"/>
      <c r="LEC137" s="6"/>
      <c r="LED137" s="6"/>
      <c r="LEE137" s="7"/>
      <c r="LEF137" s="8"/>
      <c r="LEG137" s="6"/>
      <c r="LEH137" s="6"/>
      <c r="LEI137" s="7"/>
      <c r="LEJ137" s="8"/>
      <c r="LEK137" s="6"/>
      <c r="LEL137" s="6"/>
      <c r="LEM137" s="7"/>
      <c r="LEN137" s="8"/>
      <c r="LEO137" s="6"/>
      <c r="LEP137" s="6"/>
      <c r="LEQ137" s="7"/>
      <c r="LER137" s="8"/>
      <c r="LES137" s="6"/>
      <c r="LET137" s="6"/>
      <c r="LEU137" s="7"/>
      <c r="LEV137" s="8"/>
      <c r="LEW137" s="6"/>
      <c r="LEX137" s="6"/>
      <c r="LEY137" s="7"/>
      <c r="LEZ137" s="8"/>
      <c r="LFA137" s="6"/>
      <c r="LFB137" s="6"/>
      <c r="LFC137" s="7"/>
      <c r="LFD137" s="8"/>
      <c r="LFE137" s="6"/>
      <c r="LFF137" s="6"/>
      <c r="LFG137" s="7"/>
      <c r="LFH137" s="8"/>
      <c r="LFI137" s="6"/>
      <c r="LFJ137" s="6"/>
      <c r="LFK137" s="7"/>
      <c r="LFL137" s="8"/>
      <c r="LFM137" s="6"/>
      <c r="LFN137" s="6"/>
      <c r="LFO137" s="7"/>
      <c r="LFP137" s="8"/>
      <c r="LFQ137" s="6"/>
      <c r="LFR137" s="6"/>
      <c r="LFS137" s="7"/>
      <c r="LFT137" s="8"/>
      <c r="LFU137" s="6"/>
      <c r="LFV137" s="6"/>
      <c r="LFW137" s="7"/>
      <c r="LFX137" s="8"/>
      <c r="LFY137" s="6"/>
      <c r="LFZ137" s="6"/>
      <c r="LGA137" s="7"/>
      <c r="LGB137" s="8"/>
      <c r="LGC137" s="6"/>
      <c r="LGD137" s="6"/>
      <c r="LGE137" s="7"/>
      <c r="LGF137" s="8"/>
      <c r="LGG137" s="6"/>
      <c r="LGH137" s="6"/>
      <c r="LGI137" s="7"/>
      <c r="LGJ137" s="8"/>
      <c r="LGK137" s="6"/>
      <c r="LGL137" s="6"/>
      <c r="LGM137" s="7"/>
      <c r="LGN137" s="8"/>
      <c r="LGO137" s="6"/>
      <c r="LGP137" s="6"/>
      <c r="LGQ137" s="7"/>
      <c r="LGR137" s="8"/>
      <c r="LGS137" s="6"/>
      <c r="LGT137" s="6"/>
      <c r="LGU137" s="7"/>
      <c r="LGV137" s="8"/>
      <c r="LGW137" s="6"/>
      <c r="LGX137" s="6"/>
      <c r="LGY137" s="7"/>
      <c r="LGZ137" s="8"/>
      <c r="LHA137" s="6"/>
      <c r="LHB137" s="6"/>
      <c r="LHC137" s="7"/>
      <c r="LHD137" s="8"/>
      <c r="LHE137" s="6"/>
      <c r="LHF137" s="6"/>
      <c r="LHG137" s="7"/>
      <c r="LHH137" s="8"/>
      <c r="LHI137" s="6"/>
      <c r="LHJ137" s="6"/>
      <c r="LHK137" s="7"/>
      <c r="LHL137" s="8"/>
      <c r="LHM137" s="6"/>
      <c r="LHN137" s="6"/>
      <c r="LHO137" s="7"/>
      <c r="LHP137" s="8"/>
      <c r="LHQ137" s="6"/>
      <c r="LHR137" s="6"/>
      <c r="LHS137" s="7"/>
      <c r="LHT137" s="8"/>
      <c r="LHU137" s="6"/>
      <c r="LHV137" s="6"/>
      <c r="LHW137" s="7"/>
      <c r="LHX137" s="8"/>
      <c r="LHY137" s="6"/>
      <c r="LHZ137" s="6"/>
      <c r="LIA137" s="7"/>
      <c r="LIB137" s="8"/>
      <c r="LIC137" s="6"/>
      <c r="LID137" s="6"/>
      <c r="LIE137" s="7"/>
      <c r="LIF137" s="8"/>
      <c r="LIG137" s="6"/>
      <c r="LIH137" s="6"/>
      <c r="LII137" s="7"/>
      <c r="LIJ137" s="8"/>
      <c r="LIK137" s="6"/>
      <c r="LIL137" s="6"/>
      <c r="LIM137" s="7"/>
      <c r="LIN137" s="8"/>
      <c r="LIO137" s="6"/>
      <c r="LIP137" s="6"/>
      <c r="LIQ137" s="7"/>
      <c r="LIR137" s="8"/>
      <c r="LIS137" s="6"/>
      <c r="LIT137" s="6"/>
      <c r="LIU137" s="7"/>
      <c r="LIV137" s="8"/>
      <c r="LIW137" s="6"/>
      <c r="LIX137" s="6"/>
      <c r="LIY137" s="7"/>
      <c r="LIZ137" s="8"/>
      <c r="LJA137" s="6"/>
      <c r="LJB137" s="6"/>
      <c r="LJC137" s="7"/>
      <c r="LJD137" s="8"/>
      <c r="LJE137" s="6"/>
      <c r="LJF137" s="6"/>
      <c r="LJG137" s="7"/>
      <c r="LJH137" s="8"/>
      <c r="LJI137" s="6"/>
      <c r="LJJ137" s="6"/>
      <c r="LJK137" s="7"/>
      <c r="LJL137" s="8"/>
      <c r="LJM137" s="6"/>
      <c r="LJN137" s="6"/>
      <c r="LJO137" s="7"/>
      <c r="LJP137" s="8"/>
      <c r="LJQ137" s="6"/>
      <c r="LJR137" s="6"/>
      <c r="LJS137" s="7"/>
      <c r="LJT137" s="8"/>
      <c r="LJU137" s="6"/>
      <c r="LJV137" s="6"/>
      <c r="LJW137" s="7"/>
      <c r="LJX137" s="8"/>
      <c r="LJY137" s="6"/>
      <c r="LJZ137" s="6"/>
      <c r="LKA137" s="7"/>
      <c r="LKB137" s="8"/>
      <c r="LKC137" s="6"/>
      <c r="LKD137" s="6"/>
      <c r="LKE137" s="7"/>
      <c r="LKF137" s="8"/>
      <c r="LKG137" s="6"/>
      <c r="LKH137" s="6"/>
      <c r="LKI137" s="7"/>
      <c r="LKJ137" s="8"/>
      <c r="LKK137" s="6"/>
      <c r="LKL137" s="6"/>
      <c r="LKM137" s="7"/>
      <c r="LKN137" s="8"/>
      <c r="LKO137" s="6"/>
      <c r="LKP137" s="6"/>
      <c r="LKQ137" s="7"/>
      <c r="LKR137" s="8"/>
      <c r="LKS137" s="6"/>
      <c r="LKT137" s="6"/>
      <c r="LKU137" s="7"/>
      <c r="LKV137" s="8"/>
      <c r="LKW137" s="6"/>
      <c r="LKX137" s="6"/>
      <c r="LKY137" s="7"/>
      <c r="LKZ137" s="8"/>
      <c r="LLA137" s="6"/>
      <c r="LLB137" s="6"/>
      <c r="LLC137" s="7"/>
      <c r="LLD137" s="8"/>
      <c r="LLE137" s="6"/>
      <c r="LLF137" s="6"/>
      <c r="LLG137" s="7"/>
      <c r="LLH137" s="8"/>
      <c r="LLI137" s="6"/>
      <c r="LLJ137" s="6"/>
      <c r="LLK137" s="7"/>
      <c r="LLL137" s="8"/>
      <c r="LLM137" s="6"/>
      <c r="LLN137" s="6"/>
      <c r="LLO137" s="7"/>
      <c r="LLP137" s="8"/>
      <c r="LLQ137" s="6"/>
      <c r="LLR137" s="6"/>
      <c r="LLS137" s="7"/>
      <c r="LLT137" s="8"/>
      <c r="LLU137" s="6"/>
      <c r="LLV137" s="6"/>
      <c r="LLW137" s="7"/>
      <c r="LLX137" s="8"/>
      <c r="LLY137" s="6"/>
      <c r="LLZ137" s="6"/>
      <c r="LMA137" s="7"/>
      <c r="LMB137" s="8"/>
      <c r="LMC137" s="6"/>
      <c r="LMD137" s="6"/>
      <c r="LME137" s="7"/>
      <c r="LMF137" s="8"/>
      <c r="LMG137" s="6"/>
      <c r="LMH137" s="6"/>
      <c r="LMI137" s="7"/>
      <c r="LMJ137" s="8"/>
      <c r="LMK137" s="6"/>
      <c r="LML137" s="6"/>
      <c r="LMM137" s="7"/>
      <c r="LMN137" s="8"/>
      <c r="LMO137" s="6"/>
      <c r="LMP137" s="6"/>
      <c r="LMQ137" s="7"/>
      <c r="LMR137" s="8"/>
      <c r="LMS137" s="6"/>
      <c r="LMT137" s="6"/>
      <c r="LMU137" s="7"/>
      <c r="LMV137" s="8"/>
      <c r="LMW137" s="6"/>
      <c r="LMX137" s="6"/>
      <c r="LMY137" s="7"/>
      <c r="LMZ137" s="8"/>
      <c r="LNA137" s="6"/>
      <c r="LNB137" s="6"/>
      <c r="LNC137" s="7"/>
      <c r="LND137" s="8"/>
      <c r="LNE137" s="6"/>
      <c r="LNF137" s="6"/>
      <c r="LNG137" s="7"/>
      <c r="LNH137" s="8"/>
      <c r="LNI137" s="6"/>
      <c r="LNJ137" s="6"/>
      <c r="LNK137" s="7"/>
      <c r="LNL137" s="8"/>
      <c r="LNM137" s="6"/>
      <c r="LNN137" s="6"/>
      <c r="LNO137" s="7"/>
      <c r="LNP137" s="8"/>
      <c r="LNQ137" s="6"/>
      <c r="LNR137" s="6"/>
      <c r="LNS137" s="7"/>
      <c r="LNT137" s="8"/>
      <c r="LNU137" s="6"/>
      <c r="LNV137" s="6"/>
      <c r="LNW137" s="7"/>
      <c r="LNX137" s="8"/>
      <c r="LNY137" s="6"/>
      <c r="LNZ137" s="6"/>
      <c r="LOA137" s="7"/>
      <c r="LOB137" s="8"/>
      <c r="LOC137" s="6"/>
      <c r="LOD137" s="6"/>
      <c r="LOE137" s="7"/>
      <c r="LOF137" s="8"/>
      <c r="LOG137" s="6"/>
      <c r="LOH137" s="6"/>
      <c r="LOI137" s="7"/>
      <c r="LOJ137" s="8"/>
      <c r="LOK137" s="6"/>
      <c r="LOL137" s="6"/>
      <c r="LOM137" s="7"/>
      <c r="LON137" s="8"/>
      <c r="LOO137" s="6"/>
      <c r="LOP137" s="6"/>
      <c r="LOQ137" s="7"/>
      <c r="LOR137" s="8"/>
      <c r="LOS137" s="6"/>
      <c r="LOT137" s="6"/>
      <c r="LOU137" s="7"/>
      <c r="LOV137" s="8"/>
      <c r="LOW137" s="6"/>
      <c r="LOX137" s="6"/>
      <c r="LOY137" s="7"/>
      <c r="LOZ137" s="8"/>
      <c r="LPA137" s="6"/>
      <c r="LPB137" s="6"/>
      <c r="LPC137" s="7"/>
      <c r="LPD137" s="8"/>
      <c r="LPE137" s="6"/>
      <c r="LPF137" s="6"/>
      <c r="LPG137" s="7"/>
      <c r="LPH137" s="8"/>
      <c r="LPI137" s="6"/>
      <c r="LPJ137" s="6"/>
      <c r="LPK137" s="7"/>
      <c r="LPL137" s="8"/>
      <c r="LPM137" s="6"/>
      <c r="LPN137" s="6"/>
      <c r="LPO137" s="7"/>
      <c r="LPP137" s="8"/>
      <c r="LPQ137" s="6"/>
      <c r="LPR137" s="6"/>
      <c r="LPS137" s="7"/>
      <c r="LPT137" s="8"/>
      <c r="LPU137" s="6"/>
      <c r="LPV137" s="6"/>
      <c r="LPW137" s="7"/>
      <c r="LPX137" s="8"/>
      <c r="LPY137" s="6"/>
      <c r="LPZ137" s="6"/>
      <c r="LQA137" s="7"/>
      <c r="LQB137" s="8"/>
      <c r="LQC137" s="6"/>
      <c r="LQD137" s="6"/>
      <c r="LQE137" s="7"/>
      <c r="LQF137" s="8"/>
      <c r="LQG137" s="6"/>
      <c r="LQH137" s="6"/>
      <c r="LQI137" s="7"/>
      <c r="LQJ137" s="8"/>
      <c r="LQK137" s="6"/>
      <c r="LQL137" s="6"/>
      <c r="LQM137" s="7"/>
      <c r="LQN137" s="8"/>
      <c r="LQO137" s="6"/>
      <c r="LQP137" s="6"/>
      <c r="LQQ137" s="7"/>
      <c r="LQR137" s="8"/>
      <c r="LQS137" s="6"/>
      <c r="LQT137" s="6"/>
      <c r="LQU137" s="7"/>
      <c r="LQV137" s="8"/>
      <c r="LQW137" s="6"/>
      <c r="LQX137" s="6"/>
      <c r="LQY137" s="7"/>
      <c r="LQZ137" s="8"/>
      <c r="LRA137" s="6"/>
      <c r="LRB137" s="6"/>
      <c r="LRC137" s="7"/>
      <c r="LRD137" s="8"/>
      <c r="LRE137" s="6"/>
      <c r="LRF137" s="6"/>
      <c r="LRG137" s="7"/>
      <c r="LRH137" s="8"/>
      <c r="LRI137" s="6"/>
      <c r="LRJ137" s="6"/>
      <c r="LRK137" s="7"/>
      <c r="LRL137" s="8"/>
      <c r="LRM137" s="6"/>
      <c r="LRN137" s="6"/>
      <c r="LRO137" s="7"/>
      <c r="LRP137" s="8"/>
      <c r="LRQ137" s="6"/>
      <c r="LRR137" s="6"/>
      <c r="LRS137" s="7"/>
      <c r="LRT137" s="8"/>
      <c r="LRU137" s="6"/>
      <c r="LRV137" s="6"/>
      <c r="LRW137" s="7"/>
      <c r="LRX137" s="8"/>
      <c r="LRY137" s="6"/>
      <c r="LRZ137" s="6"/>
      <c r="LSA137" s="7"/>
      <c r="LSB137" s="8"/>
      <c r="LSC137" s="6"/>
      <c r="LSD137" s="6"/>
      <c r="LSE137" s="7"/>
      <c r="LSF137" s="8"/>
      <c r="LSG137" s="6"/>
      <c r="LSH137" s="6"/>
      <c r="LSI137" s="7"/>
      <c r="LSJ137" s="8"/>
      <c r="LSK137" s="6"/>
      <c r="LSL137" s="6"/>
      <c r="LSM137" s="7"/>
      <c r="LSN137" s="8"/>
      <c r="LSO137" s="6"/>
      <c r="LSP137" s="6"/>
      <c r="LSQ137" s="7"/>
      <c r="LSR137" s="8"/>
      <c r="LSS137" s="6"/>
      <c r="LST137" s="6"/>
      <c r="LSU137" s="7"/>
      <c r="LSV137" s="8"/>
      <c r="LSW137" s="6"/>
      <c r="LSX137" s="6"/>
      <c r="LSY137" s="7"/>
      <c r="LSZ137" s="8"/>
      <c r="LTA137" s="6"/>
      <c r="LTB137" s="6"/>
      <c r="LTC137" s="7"/>
      <c r="LTD137" s="8"/>
      <c r="LTE137" s="6"/>
      <c r="LTF137" s="6"/>
      <c r="LTG137" s="7"/>
      <c r="LTH137" s="8"/>
      <c r="LTI137" s="6"/>
      <c r="LTJ137" s="6"/>
      <c r="LTK137" s="7"/>
      <c r="LTL137" s="8"/>
      <c r="LTM137" s="6"/>
      <c r="LTN137" s="6"/>
      <c r="LTO137" s="7"/>
      <c r="LTP137" s="8"/>
      <c r="LTQ137" s="6"/>
      <c r="LTR137" s="6"/>
      <c r="LTS137" s="7"/>
      <c r="LTT137" s="8"/>
      <c r="LTU137" s="6"/>
      <c r="LTV137" s="6"/>
      <c r="LTW137" s="7"/>
      <c r="LTX137" s="8"/>
      <c r="LTY137" s="6"/>
      <c r="LTZ137" s="6"/>
      <c r="LUA137" s="7"/>
      <c r="LUB137" s="8"/>
      <c r="LUC137" s="6"/>
      <c r="LUD137" s="6"/>
      <c r="LUE137" s="7"/>
      <c r="LUF137" s="8"/>
      <c r="LUG137" s="6"/>
      <c r="LUH137" s="6"/>
      <c r="LUI137" s="7"/>
      <c r="LUJ137" s="8"/>
      <c r="LUK137" s="6"/>
      <c r="LUL137" s="6"/>
      <c r="LUM137" s="7"/>
      <c r="LUN137" s="8"/>
      <c r="LUO137" s="6"/>
      <c r="LUP137" s="6"/>
      <c r="LUQ137" s="7"/>
      <c r="LUR137" s="8"/>
      <c r="LUS137" s="6"/>
      <c r="LUT137" s="6"/>
      <c r="LUU137" s="7"/>
      <c r="LUV137" s="8"/>
      <c r="LUW137" s="6"/>
      <c r="LUX137" s="6"/>
      <c r="LUY137" s="7"/>
      <c r="LUZ137" s="8"/>
      <c r="LVA137" s="6"/>
      <c r="LVB137" s="6"/>
      <c r="LVC137" s="7"/>
      <c r="LVD137" s="8"/>
      <c r="LVE137" s="6"/>
      <c r="LVF137" s="6"/>
      <c r="LVG137" s="7"/>
      <c r="LVH137" s="8"/>
      <c r="LVI137" s="6"/>
      <c r="LVJ137" s="6"/>
      <c r="LVK137" s="7"/>
      <c r="LVL137" s="8"/>
      <c r="LVM137" s="6"/>
      <c r="LVN137" s="6"/>
      <c r="LVO137" s="7"/>
      <c r="LVP137" s="8"/>
      <c r="LVQ137" s="6"/>
      <c r="LVR137" s="6"/>
      <c r="LVS137" s="7"/>
      <c r="LVT137" s="8"/>
      <c r="LVU137" s="6"/>
      <c r="LVV137" s="6"/>
      <c r="LVW137" s="7"/>
      <c r="LVX137" s="8"/>
      <c r="LVY137" s="6"/>
      <c r="LVZ137" s="6"/>
      <c r="LWA137" s="7"/>
      <c r="LWB137" s="8"/>
      <c r="LWC137" s="6"/>
      <c r="LWD137" s="6"/>
      <c r="LWE137" s="7"/>
      <c r="LWF137" s="8"/>
      <c r="LWG137" s="6"/>
      <c r="LWH137" s="6"/>
      <c r="LWI137" s="7"/>
      <c r="LWJ137" s="8"/>
      <c r="LWK137" s="6"/>
      <c r="LWL137" s="6"/>
      <c r="LWM137" s="7"/>
      <c r="LWN137" s="8"/>
      <c r="LWO137" s="6"/>
      <c r="LWP137" s="6"/>
      <c r="LWQ137" s="7"/>
      <c r="LWR137" s="8"/>
      <c r="LWS137" s="6"/>
      <c r="LWT137" s="6"/>
      <c r="LWU137" s="7"/>
      <c r="LWV137" s="8"/>
      <c r="LWW137" s="6"/>
      <c r="LWX137" s="6"/>
      <c r="LWY137" s="7"/>
      <c r="LWZ137" s="8"/>
      <c r="LXA137" s="6"/>
      <c r="LXB137" s="6"/>
      <c r="LXC137" s="7"/>
      <c r="LXD137" s="8"/>
      <c r="LXE137" s="6"/>
      <c r="LXF137" s="6"/>
      <c r="LXG137" s="7"/>
      <c r="LXH137" s="8"/>
      <c r="LXI137" s="6"/>
      <c r="LXJ137" s="6"/>
      <c r="LXK137" s="7"/>
      <c r="LXL137" s="8"/>
      <c r="LXM137" s="6"/>
      <c r="LXN137" s="6"/>
      <c r="LXO137" s="7"/>
      <c r="LXP137" s="8"/>
      <c r="LXQ137" s="6"/>
      <c r="LXR137" s="6"/>
      <c r="LXS137" s="7"/>
      <c r="LXT137" s="8"/>
      <c r="LXU137" s="6"/>
      <c r="LXV137" s="6"/>
      <c r="LXW137" s="7"/>
      <c r="LXX137" s="8"/>
      <c r="LXY137" s="6"/>
      <c r="LXZ137" s="6"/>
      <c r="LYA137" s="7"/>
      <c r="LYB137" s="8"/>
      <c r="LYC137" s="6"/>
      <c r="LYD137" s="6"/>
      <c r="LYE137" s="7"/>
      <c r="LYF137" s="8"/>
      <c r="LYG137" s="6"/>
      <c r="LYH137" s="6"/>
      <c r="LYI137" s="7"/>
      <c r="LYJ137" s="8"/>
      <c r="LYK137" s="6"/>
      <c r="LYL137" s="6"/>
      <c r="LYM137" s="7"/>
      <c r="LYN137" s="8"/>
      <c r="LYO137" s="6"/>
      <c r="LYP137" s="6"/>
      <c r="LYQ137" s="7"/>
      <c r="LYR137" s="8"/>
      <c r="LYS137" s="6"/>
      <c r="LYT137" s="6"/>
      <c r="LYU137" s="7"/>
      <c r="LYV137" s="8"/>
      <c r="LYW137" s="6"/>
      <c r="LYX137" s="6"/>
      <c r="LYY137" s="7"/>
      <c r="LYZ137" s="8"/>
      <c r="LZA137" s="6"/>
      <c r="LZB137" s="6"/>
      <c r="LZC137" s="7"/>
      <c r="LZD137" s="8"/>
      <c r="LZE137" s="6"/>
      <c r="LZF137" s="6"/>
      <c r="LZG137" s="7"/>
      <c r="LZH137" s="8"/>
      <c r="LZI137" s="6"/>
      <c r="LZJ137" s="6"/>
      <c r="LZK137" s="7"/>
      <c r="LZL137" s="8"/>
      <c r="LZM137" s="6"/>
      <c r="LZN137" s="6"/>
      <c r="LZO137" s="7"/>
      <c r="LZP137" s="8"/>
      <c r="LZQ137" s="6"/>
      <c r="LZR137" s="6"/>
      <c r="LZS137" s="7"/>
      <c r="LZT137" s="8"/>
      <c r="LZU137" s="6"/>
      <c r="LZV137" s="6"/>
      <c r="LZW137" s="7"/>
      <c r="LZX137" s="8"/>
      <c r="LZY137" s="6"/>
      <c r="LZZ137" s="6"/>
      <c r="MAA137" s="7"/>
      <c r="MAB137" s="8"/>
      <c r="MAC137" s="6"/>
      <c r="MAD137" s="6"/>
      <c r="MAE137" s="7"/>
      <c r="MAF137" s="8"/>
      <c r="MAG137" s="6"/>
      <c r="MAH137" s="6"/>
      <c r="MAI137" s="7"/>
      <c r="MAJ137" s="8"/>
      <c r="MAK137" s="6"/>
      <c r="MAL137" s="6"/>
      <c r="MAM137" s="7"/>
      <c r="MAN137" s="8"/>
      <c r="MAO137" s="6"/>
      <c r="MAP137" s="6"/>
      <c r="MAQ137" s="7"/>
      <c r="MAR137" s="8"/>
      <c r="MAS137" s="6"/>
      <c r="MAT137" s="6"/>
      <c r="MAU137" s="7"/>
      <c r="MAV137" s="8"/>
      <c r="MAW137" s="6"/>
      <c r="MAX137" s="6"/>
      <c r="MAY137" s="7"/>
      <c r="MAZ137" s="8"/>
      <c r="MBA137" s="6"/>
      <c r="MBB137" s="6"/>
      <c r="MBC137" s="7"/>
      <c r="MBD137" s="8"/>
      <c r="MBE137" s="6"/>
      <c r="MBF137" s="6"/>
      <c r="MBG137" s="7"/>
      <c r="MBH137" s="8"/>
      <c r="MBI137" s="6"/>
      <c r="MBJ137" s="6"/>
      <c r="MBK137" s="7"/>
      <c r="MBL137" s="8"/>
      <c r="MBM137" s="6"/>
      <c r="MBN137" s="6"/>
      <c r="MBO137" s="7"/>
      <c r="MBP137" s="8"/>
      <c r="MBQ137" s="6"/>
      <c r="MBR137" s="6"/>
      <c r="MBS137" s="7"/>
      <c r="MBT137" s="8"/>
      <c r="MBU137" s="6"/>
      <c r="MBV137" s="6"/>
      <c r="MBW137" s="7"/>
      <c r="MBX137" s="8"/>
      <c r="MBY137" s="6"/>
      <c r="MBZ137" s="6"/>
      <c r="MCA137" s="7"/>
      <c r="MCB137" s="8"/>
      <c r="MCC137" s="6"/>
      <c r="MCD137" s="6"/>
      <c r="MCE137" s="7"/>
      <c r="MCF137" s="8"/>
      <c r="MCG137" s="6"/>
      <c r="MCH137" s="6"/>
      <c r="MCI137" s="7"/>
      <c r="MCJ137" s="8"/>
      <c r="MCK137" s="6"/>
      <c r="MCL137" s="6"/>
      <c r="MCM137" s="7"/>
      <c r="MCN137" s="8"/>
      <c r="MCO137" s="6"/>
      <c r="MCP137" s="6"/>
      <c r="MCQ137" s="7"/>
      <c r="MCR137" s="8"/>
      <c r="MCS137" s="6"/>
      <c r="MCT137" s="6"/>
      <c r="MCU137" s="7"/>
      <c r="MCV137" s="8"/>
      <c r="MCW137" s="6"/>
      <c r="MCX137" s="6"/>
      <c r="MCY137" s="7"/>
      <c r="MCZ137" s="8"/>
      <c r="MDA137" s="6"/>
      <c r="MDB137" s="6"/>
      <c r="MDC137" s="7"/>
      <c r="MDD137" s="8"/>
      <c r="MDE137" s="6"/>
      <c r="MDF137" s="6"/>
      <c r="MDG137" s="7"/>
      <c r="MDH137" s="8"/>
      <c r="MDI137" s="6"/>
      <c r="MDJ137" s="6"/>
      <c r="MDK137" s="7"/>
      <c r="MDL137" s="8"/>
      <c r="MDM137" s="6"/>
      <c r="MDN137" s="6"/>
      <c r="MDO137" s="7"/>
      <c r="MDP137" s="8"/>
      <c r="MDQ137" s="6"/>
      <c r="MDR137" s="6"/>
      <c r="MDS137" s="7"/>
      <c r="MDT137" s="8"/>
      <c r="MDU137" s="6"/>
      <c r="MDV137" s="6"/>
      <c r="MDW137" s="7"/>
      <c r="MDX137" s="8"/>
      <c r="MDY137" s="6"/>
      <c r="MDZ137" s="6"/>
      <c r="MEA137" s="7"/>
      <c r="MEB137" s="8"/>
      <c r="MEC137" s="6"/>
      <c r="MED137" s="6"/>
      <c r="MEE137" s="7"/>
      <c r="MEF137" s="8"/>
      <c r="MEG137" s="6"/>
      <c r="MEH137" s="6"/>
      <c r="MEI137" s="7"/>
      <c r="MEJ137" s="8"/>
      <c r="MEK137" s="6"/>
      <c r="MEL137" s="6"/>
      <c r="MEM137" s="7"/>
      <c r="MEN137" s="8"/>
      <c r="MEO137" s="6"/>
      <c r="MEP137" s="6"/>
      <c r="MEQ137" s="7"/>
      <c r="MER137" s="8"/>
      <c r="MES137" s="6"/>
      <c r="MET137" s="6"/>
      <c r="MEU137" s="7"/>
      <c r="MEV137" s="8"/>
      <c r="MEW137" s="6"/>
      <c r="MEX137" s="6"/>
      <c r="MEY137" s="7"/>
      <c r="MEZ137" s="8"/>
      <c r="MFA137" s="6"/>
      <c r="MFB137" s="6"/>
      <c r="MFC137" s="7"/>
      <c r="MFD137" s="8"/>
      <c r="MFE137" s="6"/>
      <c r="MFF137" s="6"/>
      <c r="MFG137" s="7"/>
      <c r="MFH137" s="8"/>
      <c r="MFI137" s="6"/>
      <c r="MFJ137" s="6"/>
      <c r="MFK137" s="7"/>
      <c r="MFL137" s="8"/>
      <c r="MFM137" s="6"/>
      <c r="MFN137" s="6"/>
      <c r="MFO137" s="7"/>
      <c r="MFP137" s="8"/>
      <c r="MFQ137" s="6"/>
      <c r="MFR137" s="6"/>
      <c r="MFS137" s="7"/>
      <c r="MFT137" s="8"/>
      <c r="MFU137" s="6"/>
      <c r="MFV137" s="6"/>
      <c r="MFW137" s="7"/>
      <c r="MFX137" s="8"/>
      <c r="MFY137" s="6"/>
      <c r="MFZ137" s="6"/>
      <c r="MGA137" s="7"/>
      <c r="MGB137" s="8"/>
      <c r="MGC137" s="6"/>
      <c r="MGD137" s="6"/>
      <c r="MGE137" s="7"/>
      <c r="MGF137" s="8"/>
      <c r="MGG137" s="6"/>
      <c r="MGH137" s="6"/>
      <c r="MGI137" s="7"/>
      <c r="MGJ137" s="8"/>
      <c r="MGK137" s="6"/>
      <c r="MGL137" s="6"/>
      <c r="MGM137" s="7"/>
      <c r="MGN137" s="8"/>
      <c r="MGO137" s="6"/>
      <c r="MGP137" s="6"/>
      <c r="MGQ137" s="7"/>
      <c r="MGR137" s="8"/>
      <c r="MGS137" s="6"/>
      <c r="MGT137" s="6"/>
      <c r="MGU137" s="7"/>
      <c r="MGV137" s="8"/>
      <c r="MGW137" s="6"/>
      <c r="MGX137" s="6"/>
      <c r="MGY137" s="7"/>
      <c r="MGZ137" s="8"/>
      <c r="MHA137" s="6"/>
      <c r="MHB137" s="6"/>
      <c r="MHC137" s="7"/>
      <c r="MHD137" s="8"/>
      <c r="MHE137" s="6"/>
      <c r="MHF137" s="6"/>
      <c r="MHG137" s="7"/>
      <c r="MHH137" s="8"/>
      <c r="MHI137" s="6"/>
      <c r="MHJ137" s="6"/>
      <c r="MHK137" s="7"/>
      <c r="MHL137" s="8"/>
      <c r="MHM137" s="6"/>
      <c r="MHN137" s="6"/>
      <c r="MHO137" s="7"/>
      <c r="MHP137" s="8"/>
      <c r="MHQ137" s="6"/>
      <c r="MHR137" s="6"/>
      <c r="MHS137" s="7"/>
      <c r="MHT137" s="8"/>
      <c r="MHU137" s="6"/>
      <c r="MHV137" s="6"/>
      <c r="MHW137" s="7"/>
      <c r="MHX137" s="8"/>
      <c r="MHY137" s="6"/>
      <c r="MHZ137" s="6"/>
      <c r="MIA137" s="7"/>
      <c r="MIB137" s="8"/>
      <c r="MIC137" s="6"/>
      <c r="MID137" s="6"/>
      <c r="MIE137" s="7"/>
      <c r="MIF137" s="8"/>
      <c r="MIG137" s="6"/>
      <c r="MIH137" s="6"/>
      <c r="MII137" s="7"/>
      <c r="MIJ137" s="8"/>
      <c r="MIK137" s="6"/>
      <c r="MIL137" s="6"/>
      <c r="MIM137" s="7"/>
      <c r="MIN137" s="8"/>
      <c r="MIO137" s="6"/>
      <c r="MIP137" s="6"/>
      <c r="MIQ137" s="7"/>
      <c r="MIR137" s="8"/>
      <c r="MIS137" s="6"/>
      <c r="MIT137" s="6"/>
      <c r="MIU137" s="7"/>
      <c r="MIV137" s="8"/>
      <c r="MIW137" s="6"/>
      <c r="MIX137" s="6"/>
      <c r="MIY137" s="7"/>
      <c r="MIZ137" s="8"/>
      <c r="MJA137" s="6"/>
      <c r="MJB137" s="6"/>
      <c r="MJC137" s="7"/>
      <c r="MJD137" s="8"/>
      <c r="MJE137" s="6"/>
      <c r="MJF137" s="6"/>
      <c r="MJG137" s="7"/>
      <c r="MJH137" s="8"/>
      <c r="MJI137" s="6"/>
      <c r="MJJ137" s="6"/>
      <c r="MJK137" s="7"/>
      <c r="MJL137" s="8"/>
      <c r="MJM137" s="6"/>
      <c r="MJN137" s="6"/>
      <c r="MJO137" s="7"/>
      <c r="MJP137" s="8"/>
      <c r="MJQ137" s="6"/>
      <c r="MJR137" s="6"/>
      <c r="MJS137" s="7"/>
      <c r="MJT137" s="8"/>
      <c r="MJU137" s="6"/>
      <c r="MJV137" s="6"/>
      <c r="MJW137" s="7"/>
      <c r="MJX137" s="8"/>
      <c r="MJY137" s="6"/>
      <c r="MJZ137" s="6"/>
      <c r="MKA137" s="7"/>
      <c r="MKB137" s="8"/>
      <c r="MKC137" s="6"/>
      <c r="MKD137" s="6"/>
      <c r="MKE137" s="7"/>
      <c r="MKF137" s="8"/>
      <c r="MKG137" s="6"/>
      <c r="MKH137" s="6"/>
      <c r="MKI137" s="7"/>
      <c r="MKJ137" s="8"/>
      <c r="MKK137" s="6"/>
      <c r="MKL137" s="6"/>
      <c r="MKM137" s="7"/>
      <c r="MKN137" s="8"/>
      <c r="MKO137" s="6"/>
      <c r="MKP137" s="6"/>
      <c r="MKQ137" s="7"/>
      <c r="MKR137" s="8"/>
      <c r="MKS137" s="6"/>
      <c r="MKT137" s="6"/>
      <c r="MKU137" s="7"/>
      <c r="MKV137" s="8"/>
      <c r="MKW137" s="6"/>
      <c r="MKX137" s="6"/>
      <c r="MKY137" s="7"/>
      <c r="MKZ137" s="8"/>
      <c r="MLA137" s="6"/>
      <c r="MLB137" s="6"/>
      <c r="MLC137" s="7"/>
      <c r="MLD137" s="8"/>
      <c r="MLE137" s="6"/>
      <c r="MLF137" s="6"/>
      <c r="MLG137" s="7"/>
      <c r="MLH137" s="8"/>
      <c r="MLI137" s="6"/>
      <c r="MLJ137" s="6"/>
      <c r="MLK137" s="7"/>
      <c r="MLL137" s="8"/>
      <c r="MLM137" s="6"/>
      <c r="MLN137" s="6"/>
      <c r="MLO137" s="7"/>
      <c r="MLP137" s="8"/>
      <c r="MLQ137" s="6"/>
      <c r="MLR137" s="6"/>
      <c r="MLS137" s="7"/>
      <c r="MLT137" s="8"/>
      <c r="MLU137" s="6"/>
      <c r="MLV137" s="6"/>
      <c r="MLW137" s="7"/>
      <c r="MLX137" s="8"/>
      <c r="MLY137" s="6"/>
      <c r="MLZ137" s="6"/>
      <c r="MMA137" s="7"/>
      <c r="MMB137" s="8"/>
      <c r="MMC137" s="6"/>
      <c r="MMD137" s="6"/>
      <c r="MME137" s="7"/>
      <c r="MMF137" s="8"/>
      <c r="MMG137" s="6"/>
      <c r="MMH137" s="6"/>
      <c r="MMI137" s="7"/>
      <c r="MMJ137" s="8"/>
      <c r="MMK137" s="6"/>
      <c r="MML137" s="6"/>
      <c r="MMM137" s="7"/>
      <c r="MMN137" s="8"/>
      <c r="MMO137" s="6"/>
      <c r="MMP137" s="6"/>
      <c r="MMQ137" s="7"/>
      <c r="MMR137" s="8"/>
      <c r="MMS137" s="6"/>
      <c r="MMT137" s="6"/>
      <c r="MMU137" s="7"/>
      <c r="MMV137" s="8"/>
      <c r="MMW137" s="6"/>
      <c r="MMX137" s="6"/>
      <c r="MMY137" s="7"/>
      <c r="MMZ137" s="8"/>
      <c r="MNA137" s="6"/>
      <c r="MNB137" s="6"/>
      <c r="MNC137" s="7"/>
      <c r="MND137" s="8"/>
      <c r="MNE137" s="6"/>
      <c r="MNF137" s="6"/>
      <c r="MNG137" s="7"/>
      <c r="MNH137" s="8"/>
      <c r="MNI137" s="6"/>
      <c r="MNJ137" s="6"/>
      <c r="MNK137" s="7"/>
      <c r="MNL137" s="8"/>
      <c r="MNM137" s="6"/>
      <c r="MNN137" s="6"/>
      <c r="MNO137" s="7"/>
      <c r="MNP137" s="8"/>
      <c r="MNQ137" s="6"/>
      <c r="MNR137" s="6"/>
      <c r="MNS137" s="7"/>
      <c r="MNT137" s="8"/>
      <c r="MNU137" s="6"/>
      <c r="MNV137" s="6"/>
      <c r="MNW137" s="7"/>
      <c r="MNX137" s="8"/>
      <c r="MNY137" s="6"/>
      <c r="MNZ137" s="6"/>
      <c r="MOA137" s="7"/>
      <c r="MOB137" s="8"/>
      <c r="MOC137" s="6"/>
      <c r="MOD137" s="6"/>
      <c r="MOE137" s="7"/>
      <c r="MOF137" s="8"/>
      <c r="MOG137" s="6"/>
      <c r="MOH137" s="6"/>
      <c r="MOI137" s="7"/>
      <c r="MOJ137" s="8"/>
      <c r="MOK137" s="6"/>
      <c r="MOL137" s="6"/>
      <c r="MOM137" s="7"/>
      <c r="MON137" s="8"/>
      <c r="MOO137" s="6"/>
      <c r="MOP137" s="6"/>
      <c r="MOQ137" s="7"/>
      <c r="MOR137" s="8"/>
      <c r="MOS137" s="6"/>
      <c r="MOT137" s="6"/>
      <c r="MOU137" s="7"/>
      <c r="MOV137" s="8"/>
      <c r="MOW137" s="6"/>
      <c r="MOX137" s="6"/>
      <c r="MOY137" s="7"/>
      <c r="MOZ137" s="8"/>
      <c r="MPA137" s="6"/>
      <c r="MPB137" s="6"/>
      <c r="MPC137" s="7"/>
      <c r="MPD137" s="8"/>
      <c r="MPE137" s="6"/>
      <c r="MPF137" s="6"/>
      <c r="MPG137" s="7"/>
      <c r="MPH137" s="8"/>
      <c r="MPI137" s="6"/>
      <c r="MPJ137" s="6"/>
      <c r="MPK137" s="7"/>
      <c r="MPL137" s="8"/>
      <c r="MPM137" s="6"/>
      <c r="MPN137" s="6"/>
      <c r="MPO137" s="7"/>
      <c r="MPP137" s="8"/>
      <c r="MPQ137" s="6"/>
      <c r="MPR137" s="6"/>
      <c r="MPS137" s="7"/>
      <c r="MPT137" s="8"/>
      <c r="MPU137" s="6"/>
      <c r="MPV137" s="6"/>
      <c r="MPW137" s="7"/>
      <c r="MPX137" s="8"/>
      <c r="MPY137" s="6"/>
      <c r="MPZ137" s="6"/>
      <c r="MQA137" s="7"/>
      <c r="MQB137" s="8"/>
      <c r="MQC137" s="6"/>
      <c r="MQD137" s="6"/>
      <c r="MQE137" s="7"/>
      <c r="MQF137" s="8"/>
      <c r="MQG137" s="6"/>
      <c r="MQH137" s="6"/>
      <c r="MQI137" s="7"/>
      <c r="MQJ137" s="8"/>
      <c r="MQK137" s="6"/>
      <c r="MQL137" s="6"/>
      <c r="MQM137" s="7"/>
      <c r="MQN137" s="8"/>
      <c r="MQO137" s="6"/>
      <c r="MQP137" s="6"/>
      <c r="MQQ137" s="7"/>
      <c r="MQR137" s="8"/>
      <c r="MQS137" s="6"/>
      <c r="MQT137" s="6"/>
      <c r="MQU137" s="7"/>
      <c r="MQV137" s="8"/>
      <c r="MQW137" s="6"/>
      <c r="MQX137" s="6"/>
      <c r="MQY137" s="7"/>
      <c r="MQZ137" s="8"/>
      <c r="MRA137" s="6"/>
      <c r="MRB137" s="6"/>
      <c r="MRC137" s="7"/>
      <c r="MRD137" s="8"/>
      <c r="MRE137" s="6"/>
      <c r="MRF137" s="6"/>
      <c r="MRG137" s="7"/>
      <c r="MRH137" s="8"/>
      <c r="MRI137" s="6"/>
      <c r="MRJ137" s="6"/>
      <c r="MRK137" s="7"/>
      <c r="MRL137" s="8"/>
      <c r="MRM137" s="6"/>
      <c r="MRN137" s="6"/>
      <c r="MRO137" s="7"/>
      <c r="MRP137" s="8"/>
      <c r="MRQ137" s="6"/>
      <c r="MRR137" s="6"/>
      <c r="MRS137" s="7"/>
      <c r="MRT137" s="8"/>
      <c r="MRU137" s="6"/>
      <c r="MRV137" s="6"/>
      <c r="MRW137" s="7"/>
      <c r="MRX137" s="8"/>
      <c r="MRY137" s="6"/>
      <c r="MRZ137" s="6"/>
      <c r="MSA137" s="7"/>
      <c r="MSB137" s="8"/>
      <c r="MSC137" s="6"/>
      <c r="MSD137" s="6"/>
      <c r="MSE137" s="7"/>
      <c r="MSF137" s="8"/>
      <c r="MSG137" s="6"/>
      <c r="MSH137" s="6"/>
      <c r="MSI137" s="7"/>
      <c r="MSJ137" s="8"/>
      <c r="MSK137" s="6"/>
      <c r="MSL137" s="6"/>
      <c r="MSM137" s="7"/>
      <c r="MSN137" s="8"/>
      <c r="MSO137" s="6"/>
      <c r="MSP137" s="6"/>
      <c r="MSQ137" s="7"/>
      <c r="MSR137" s="8"/>
      <c r="MSS137" s="6"/>
      <c r="MST137" s="6"/>
      <c r="MSU137" s="7"/>
      <c r="MSV137" s="8"/>
      <c r="MSW137" s="6"/>
      <c r="MSX137" s="6"/>
      <c r="MSY137" s="7"/>
      <c r="MSZ137" s="8"/>
      <c r="MTA137" s="6"/>
      <c r="MTB137" s="6"/>
      <c r="MTC137" s="7"/>
      <c r="MTD137" s="8"/>
      <c r="MTE137" s="6"/>
      <c r="MTF137" s="6"/>
      <c r="MTG137" s="7"/>
      <c r="MTH137" s="8"/>
      <c r="MTI137" s="6"/>
      <c r="MTJ137" s="6"/>
      <c r="MTK137" s="7"/>
      <c r="MTL137" s="8"/>
      <c r="MTM137" s="6"/>
      <c r="MTN137" s="6"/>
      <c r="MTO137" s="7"/>
      <c r="MTP137" s="8"/>
      <c r="MTQ137" s="6"/>
      <c r="MTR137" s="6"/>
      <c r="MTS137" s="7"/>
      <c r="MTT137" s="8"/>
      <c r="MTU137" s="6"/>
      <c r="MTV137" s="6"/>
      <c r="MTW137" s="7"/>
      <c r="MTX137" s="8"/>
      <c r="MTY137" s="6"/>
      <c r="MTZ137" s="6"/>
      <c r="MUA137" s="7"/>
      <c r="MUB137" s="8"/>
      <c r="MUC137" s="6"/>
      <c r="MUD137" s="6"/>
      <c r="MUE137" s="7"/>
      <c r="MUF137" s="8"/>
      <c r="MUG137" s="6"/>
      <c r="MUH137" s="6"/>
      <c r="MUI137" s="7"/>
      <c r="MUJ137" s="8"/>
      <c r="MUK137" s="6"/>
      <c r="MUL137" s="6"/>
      <c r="MUM137" s="7"/>
      <c r="MUN137" s="8"/>
      <c r="MUO137" s="6"/>
      <c r="MUP137" s="6"/>
      <c r="MUQ137" s="7"/>
      <c r="MUR137" s="8"/>
      <c r="MUS137" s="6"/>
      <c r="MUT137" s="6"/>
      <c r="MUU137" s="7"/>
      <c r="MUV137" s="8"/>
      <c r="MUW137" s="6"/>
      <c r="MUX137" s="6"/>
      <c r="MUY137" s="7"/>
      <c r="MUZ137" s="8"/>
      <c r="MVA137" s="6"/>
      <c r="MVB137" s="6"/>
      <c r="MVC137" s="7"/>
      <c r="MVD137" s="8"/>
      <c r="MVE137" s="6"/>
      <c r="MVF137" s="6"/>
      <c r="MVG137" s="7"/>
      <c r="MVH137" s="8"/>
      <c r="MVI137" s="6"/>
      <c r="MVJ137" s="6"/>
      <c r="MVK137" s="7"/>
      <c r="MVL137" s="8"/>
      <c r="MVM137" s="6"/>
      <c r="MVN137" s="6"/>
      <c r="MVO137" s="7"/>
      <c r="MVP137" s="8"/>
      <c r="MVQ137" s="6"/>
      <c r="MVR137" s="6"/>
      <c r="MVS137" s="7"/>
      <c r="MVT137" s="8"/>
      <c r="MVU137" s="6"/>
      <c r="MVV137" s="6"/>
      <c r="MVW137" s="7"/>
      <c r="MVX137" s="8"/>
      <c r="MVY137" s="6"/>
      <c r="MVZ137" s="6"/>
      <c r="MWA137" s="7"/>
      <c r="MWB137" s="8"/>
      <c r="MWC137" s="6"/>
      <c r="MWD137" s="6"/>
      <c r="MWE137" s="7"/>
      <c r="MWF137" s="8"/>
      <c r="MWG137" s="6"/>
      <c r="MWH137" s="6"/>
      <c r="MWI137" s="7"/>
      <c r="MWJ137" s="8"/>
      <c r="MWK137" s="6"/>
      <c r="MWL137" s="6"/>
      <c r="MWM137" s="7"/>
      <c r="MWN137" s="8"/>
      <c r="MWO137" s="6"/>
      <c r="MWP137" s="6"/>
      <c r="MWQ137" s="7"/>
      <c r="MWR137" s="8"/>
      <c r="MWS137" s="6"/>
      <c r="MWT137" s="6"/>
      <c r="MWU137" s="7"/>
      <c r="MWV137" s="8"/>
      <c r="MWW137" s="6"/>
      <c r="MWX137" s="6"/>
      <c r="MWY137" s="7"/>
      <c r="MWZ137" s="8"/>
      <c r="MXA137" s="6"/>
      <c r="MXB137" s="6"/>
      <c r="MXC137" s="7"/>
      <c r="MXD137" s="8"/>
      <c r="MXE137" s="6"/>
      <c r="MXF137" s="6"/>
      <c r="MXG137" s="7"/>
      <c r="MXH137" s="8"/>
      <c r="MXI137" s="6"/>
      <c r="MXJ137" s="6"/>
      <c r="MXK137" s="7"/>
      <c r="MXL137" s="8"/>
      <c r="MXM137" s="6"/>
      <c r="MXN137" s="6"/>
      <c r="MXO137" s="7"/>
      <c r="MXP137" s="8"/>
      <c r="MXQ137" s="6"/>
      <c r="MXR137" s="6"/>
      <c r="MXS137" s="7"/>
      <c r="MXT137" s="8"/>
      <c r="MXU137" s="6"/>
      <c r="MXV137" s="6"/>
      <c r="MXW137" s="7"/>
      <c r="MXX137" s="8"/>
      <c r="MXY137" s="6"/>
      <c r="MXZ137" s="6"/>
      <c r="MYA137" s="7"/>
      <c r="MYB137" s="8"/>
      <c r="MYC137" s="6"/>
      <c r="MYD137" s="6"/>
      <c r="MYE137" s="7"/>
      <c r="MYF137" s="8"/>
      <c r="MYG137" s="6"/>
      <c r="MYH137" s="6"/>
      <c r="MYI137" s="7"/>
      <c r="MYJ137" s="8"/>
      <c r="MYK137" s="6"/>
      <c r="MYL137" s="6"/>
      <c r="MYM137" s="7"/>
      <c r="MYN137" s="8"/>
      <c r="MYO137" s="6"/>
      <c r="MYP137" s="6"/>
      <c r="MYQ137" s="7"/>
      <c r="MYR137" s="8"/>
      <c r="MYS137" s="6"/>
      <c r="MYT137" s="6"/>
      <c r="MYU137" s="7"/>
      <c r="MYV137" s="8"/>
      <c r="MYW137" s="6"/>
      <c r="MYX137" s="6"/>
      <c r="MYY137" s="7"/>
      <c r="MYZ137" s="8"/>
      <c r="MZA137" s="6"/>
      <c r="MZB137" s="6"/>
      <c r="MZC137" s="7"/>
      <c r="MZD137" s="8"/>
      <c r="MZE137" s="6"/>
      <c r="MZF137" s="6"/>
      <c r="MZG137" s="7"/>
      <c r="MZH137" s="8"/>
      <c r="MZI137" s="6"/>
      <c r="MZJ137" s="6"/>
      <c r="MZK137" s="7"/>
      <c r="MZL137" s="8"/>
      <c r="MZM137" s="6"/>
      <c r="MZN137" s="6"/>
      <c r="MZO137" s="7"/>
      <c r="MZP137" s="8"/>
      <c r="MZQ137" s="6"/>
      <c r="MZR137" s="6"/>
      <c r="MZS137" s="7"/>
      <c r="MZT137" s="8"/>
      <c r="MZU137" s="6"/>
      <c r="MZV137" s="6"/>
      <c r="MZW137" s="7"/>
      <c r="MZX137" s="8"/>
      <c r="MZY137" s="6"/>
      <c r="MZZ137" s="6"/>
      <c r="NAA137" s="7"/>
      <c r="NAB137" s="8"/>
      <c r="NAC137" s="6"/>
      <c r="NAD137" s="6"/>
      <c r="NAE137" s="7"/>
      <c r="NAF137" s="8"/>
      <c r="NAG137" s="6"/>
      <c r="NAH137" s="6"/>
      <c r="NAI137" s="7"/>
      <c r="NAJ137" s="8"/>
      <c r="NAK137" s="6"/>
      <c r="NAL137" s="6"/>
      <c r="NAM137" s="7"/>
      <c r="NAN137" s="8"/>
      <c r="NAO137" s="6"/>
      <c r="NAP137" s="6"/>
      <c r="NAQ137" s="7"/>
      <c r="NAR137" s="8"/>
      <c r="NAS137" s="6"/>
      <c r="NAT137" s="6"/>
      <c r="NAU137" s="7"/>
      <c r="NAV137" s="8"/>
      <c r="NAW137" s="6"/>
      <c r="NAX137" s="6"/>
      <c r="NAY137" s="7"/>
      <c r="NAZ137" s="8"/>
      <c r="NBA137" s="6"/>
      <c r="NBB137" s="6"/>
      <c r="NBC137" s="7"/>
      <c r="NBD137" s="8"/>
      <c r="NBE137" s="6"/>
      <c r="NBF137" s="6"/>
      <c r="NBG137" s="7"/>
      <c r="NBH137" s="8"/>
      <c r="NBI137" s="6"/>
      <c r="NBJ137" s="6"/>
      <c r="NBK137" s="7"/>
      <c r="NBL137" s="8"/>
      <c r="NBM137" s="6"/>
      <c r="NBN137" s="6"/>
      <c r="NBO137" s="7"/>
      <c r="NBP137" s="8"/>
      <c r="NBQ137" s="6"/>
      <c r="NBR137" s="6"/>
      <c r="NBS137" s="7"/>
      <c r="NBT137" s="8"/>
      <c r="NBU137" s="6"/>
      <c r="NBV137" s="6"/>
      <c r="NBW137" s="7"/>
      <c r="NBX137" s="8"/>
      <c r="NBY137" s="6"/>
      <c r="NBZ137" s="6"/>
      <c r="NCA137" s="7"/>
      <c r="NCB137" s="8"/>
      <c r="NCC137" s="6"/>
      <c r="NCD137" s="6"/>
      <c r="NCE137" s="7"/>
      <c r="NCF137" s="8"/>
      <c r="NCG137" s="6"/>
      <c r="NCH137" s="6"/>
      <c r="NCI137" s="7"/>
      <c r="NCJ137" s="8"/>
      <c r="NCK137" s="6"/>
      <c r="NCL137" s="6"/>
      <c r="NCM137" s="7"/>
      <c r="NCN137" s="8"/>
      <c r="NCO137" s="6"/>
      <c r="NCP137" s="6"/>
      <c r="NCQ137" s="7"/>
      <c r="NCR137" s="8"/>
      <c r="NCS137" s="6"/>
      <c r="NCT137" s="6"/>
      <c r="NCU137" s="7"/>
      <c r="NCV137" s="8"/>
      <c r="NCW137" s="6"/>
      <c r="NCX137" s="6"/>
      <c r="NCY137" s="7"/>
      <c r="NCZ137" s="8"/>
      <c r="NDA137" s="6"/>
      <c r="NDB137" s="6"/>
      <c r="NDC137" s="7"/>
      <c r="NDD137" s="8"/>
      <c r="NDE137" s="6"/>
      <c r="NDF137" s="6"/>
      <c r="NDG137" s="7"/>
      <c r="NDH137" s="8"/>
      <c r="NDI137" s="6"/>
      <c r="NDJ137" s="6"/>
      <c r="NDK137" s="7"/>
      <c r="NDL137" s="8"/>
      <c r="NDM137" s="6"/>
      <c r="NDN137" s="6"/>
      <c r="NDO137" s="7"/>
      <c r="NDP137" s="8"/>
      <c r="NDQ137" s="6"/>
      <c r="NDR137" s="6"/>
      <c r="NDS137" s="7"/>
      <c r="NDT137" s="8"/>
      <c r="NDU137" s="6"/>
      <c r="NDV137" s="6"/>
      <c r="NDW137" s="7"/>
      <c r="NDX137" s="8"/>
      <c r="NDY137" s="6"/>
      <c r="NDZ137" s="6"/>
      <c r="NEA137" s="7"/>
      <c r="NEB137" s="8"/>
      <c r="NEC137" s="6"/>
      <c r="NED137" s="6"/>
      <c r="NEE137" s="7"/>
      <c r="NEF137" s="8"/>
      <c r="NEG137" s="6"/>
      <c r="NEH137" s="6"/>
      <c r="NEI137" s="7"/>
      <c r="NEJ137" s="8"/>
      <c r="NEK137" s="6"/>
      <c r="NEL137" s="6"/>
      <c r="NEM137" s="7"/>
      <c r="NEN137" s="8"/>
      <c r="NEO137" s="6"/>
      <c r="NEP137" s="6"/>
      <c r="NEQ137" s="7"/>
      <c r="NER137" s="8"/>
      <c r="NES137" s="6"/>
      <c r="NET137" s="6"/>
      <c r="NEU137" s="7"/>
      <c r="NEV137" s="8"/>
      <c r="NEW137" s="6"/>
      <c r="NEX137" s="6"/>
      <c r="NEY137" s="7"/>
      <c r="NEZ137" s="8"/>
      <c r="NFA137" s="6"/>
      <c r="NFB137" s="6"/>
      <c r="NFC137" s="7"/>
      <c r="NFD137" s="8"/>
      <c r="NFE137" s="6"/>
      <c r="NFF137" s="6"/>
      <c r="NFG137" s="7"/>
      <c r="NFH137" s="8"/>
      <c r="NFI137" s="6"/>
      <c r="NFJ137" s="6"/>
      <c r="NFK137" s="7"/>
      <c r="NFL137" s="8"/>
      <c r="NFM137" s="6"/>
      <c r="NFN137" s="6"/>
      <c r="NFO137" s="7"/>
      <c r="NFP137" s="8"/>
      <c r="NFQ137" s="6"/>
      <c r="NFR137" s="6"/>
      <c r="NFS137" s="7"/>
      <c r="NFT137" s="8"/>
      <c r="NFU137" s="6"/>
      <c r="NFV137" s="6"/>
      <c r="NFW137" s="7"/>
      <c r="NFX137" s="8"/>
      <c r="NFY137" s="6"/>
      <c r="NFZ137" s="6"/>
      <c r="NGA137" s="7"/>
      <c r="NGB137" s="8"/>
      <c r="NGC137" s="6"/>
      <c r="NGD137" s="6"/>
      <c r="NGE137" s="7"/>
      <c r="NGF137" s="8"/>
      <c r="NGG137" s="6"/>
      <c r="NGH137" s="6"/>
      <c r="NGI137" s="7"/>
      <c r="NGJ137" s="8"/>
      <c r="NGK137" s="6"/>
      <c r="NGL137" s="6"/>
      <c r="NGM137" s="7"/>
      <c r="NGN137" s="8"/>
      <c r="NGO137" s="6"/>
      <c r="NGP137" s="6"/>
      <c r="NGQ137" s="7"/>
      <c r="NGR137" s="8"/>
      <c r="NGS137" s="6"/>
      <c r="NGT137" s="6"/>
      <c r="NGU137" s="7"/>
      <c r="NGV137" s="8"/>
      <c r="NGW137" s="6"/>
      <c r="NGX137" s="6"/>
      <c r="NGY137" s="7"/>
      <c r="NGZ137" s="8"/>
      <c r="NHA137" s="6"/>
      <c r="NHB137" s="6"/>
      <c r="NHC137" s="7"/>
      <c r="NHD137" s="8"/>
      <c r="NHE137" s="6"/>
      <c r="NHF137" s="6"/>
      <c r="NHG137" s="7"/>
      <c r="NHH137" s="8"/>
      <c r="NHI137" s="6"/>
      <c r="NHJ137" s="6"/>
      <c r="NHK137" s="7"/>
      <c r="NHL137" s="8"/>
      <c r="NHM137" s="6"/>
      <c r="NHN137" s="6"/>
      <c r="NHO137" s="7"/>
      <c r="NHP137" s="8"/>
      <c r="NHQ137" s="6"/>
      <c r="NHR137" s="6"/>
      <c r="NHS137" s="7"/>
      <c r="NHT137" s="8"/>
      <c r="NHU137" s="6"/>
      <c r="NHV137" s="6"/>
      <c r="NHW137" s="7"/>
      <c r="NHX137" s="8"/>
      <c r="NHY137" s="6"/>
      <c r="NHZ137" s="6"/>
      <c r="NIA137" s="7"/>
      <c r="NIB137" s="8"/>
      <c r="NIC137" s="6"/>
      <c r="NID137" s="6"/>
      <c r="NIE137" s="7"/>
      <c r="NIF137" s="8"/>
      <c r="NIG137" s="6"/>
      <c r="NIH137" s="6"/>
      <c r="NII137" s="7"/>
      <c r="NIJ137" s="8"/>
      <c r="NIK137" s="6"/>
      <c r="NIL137" s="6"/>
      <c r="NIM137" s="7"/>
      <c r="NIN137" s="8"/>
      <c r="NIO137" s="6"/>
      <c r="NIP137" s="6"/>
      <c r="NIQ137" s="7"/>
      <c r="NIR137" s="8"/>
      <c r="NIS137" s="6"/>
      <c r="NIT137" s="6"/>
      <c r="NIU137" s="7"/>
      <c r="NIV137" s="8"/>
      <c r="NIW137" s="6"/>
      <c r="NIX137" s="6"/>
      <c r="NIY137" s="7"/>
      <c r="NIZ137" s="8"/>
      <c r="NJA137" s="6"/>
      <c r="NJB137" s="6"/>
      <c r="NJC137" s="7"/>
      <c r="NJD137" s="8"/>
      <c r="NJE137" s="6"/>
      <c r="NJF137" s="6"/>
      <c r="NJG137" s="7"/>
      <c r="NJH137" s="8"/>
      <c r="NJI137" s="6"/>
      <c r="NJJ137" s="6"/>
      <c r="NJK137" s="7"/>
      <c r="NJL137" s="8"/>
      <c r="NJM137" s="6"/>
      <c r="NJN137" s="6"/>
      <c r="NJO137" s="7"/>
      <c r="NJP137" s="8"/>
      <c r="NJQ137" s="6"/>
      <c r="NJR137" s="6"/>
      <c r="NJS137" s="7"/>
      <c r="NJT137" s="8"/>
      <c r="NJU137" s="6"/>
      <c r="NJV137" s="6"/>
      <c r="NJW137" s="7"/>
      <c r="NJX137" s="8"/>
      <c r="NJY137" s="6"/>
      <c r="NJZ137" s="6"/>
      <c r="NKA137" s="7"/>
      <c r="NKB137" s="8"/>
      <c r="NKC137" s="6"/>
      <c r="NKD137" s="6"/>
      <c r="NKE137" s="7"/>
      <c r="NKF137" s="8"/>
      <c r="NKG137" s="6"/>
      <c r="NKH137" s="6"/>
      <c r="NKI137" s="7"/>
      <c r="NKJ137" s="8"/>
      <c r="NKK137" s="6"/>
      <c r="NKL137" s="6"/>
      <c r="NKM137" s="7"/>
      <c r="NKN137" s="8"/>
      <c r="NKO137" s="6"/>
      <c r="NKP137" s="6"/>
      <c r="NKQ137" s="7"/>
      <c r="NKR137" s="8"/>
      <c r="NKS137" s="6"/>
      <c r="NKT137" s="6"/>
      <c r="NKU137" s="7"/>
      <c r="NKV137" s="8"/>
      <c r="NKW137" s="6"/>
      <c r="NKX137" s="6"/>
      <c r="NKY137" s="7"/>
      <c r="NKZ137" s="8"/>
      <c r="NLA137" s="6"/>
      <c r="NLB137" s="6"/>
      <c r="NLC137" s="7"/>
      <c r="NLD137" s="8"/>
      <c r="NLE137" s="6"/>
      <c r="NLF137" s="6"/>
      <c r="NLG137" s="7"/>
      <c r="NLH137" s="8"/>
      <c r="NLI137" s="6"/>
      <c r="NLJ137" s="6"/>
      <c r="NLK137" s="7"/>
      <c r="NLL137" s="8"/>
      <c r="NLM137" s="6"/>
      <c r="NLN137" s="6"/>
      <c r="NLO137" s="7"/>
      <c r="NLP137" s="8"/>
      <c r="NLQ137" s="6"/>
      <c r="NLR137" s="6"/>
      <c r="NLS137" s="7"/>
      <c r="NLT137" s="8"/>
      <c r="NLU137" s="6"/>
      <c r="NLV137" s="6"/>
      <c r="NLW137" s="7"/>
      <c r="NLX137" s="8"/>
      <c r="NLY137" s="6"/>
      <c r="NLZ137" s="6"/>
      <c r="NMA137" s="7"/>
      <c r="NMB137" s="8"/>
      <c r="NMC137" s="6"/>
      <c r="NMD137" s="6"/>
      <c r="NME137" s="7"/>
      <c r="NMF137" s="8"/>
      <c r="NMG137" s="6"/>
      <c r="NMH137" s="6"/>
      <c r="NMI137" s="7"/>
      <c r="NMJ137" s="8"/>
      <c r="NMK137" s="6"/>
      <c r="NML137" s="6"/>
      <c r="NMM137" s="7"/>
      <c r="NMN137" s="8"/>
      <c r="NMO137" s="6"/>
      <c r="NMP137" s="6"/>
      <c r="NMQ137" s="7"/>
      <c r="NMR137" s="8"/>
      <c r="NMS137" s="6"/>
      <c r="NMT137" s="6"/>
      <c r="NMU137" s="7"/>
      <c r="NMV137" s="8"/>
      <c r="NMW137" s="6"/>
      <c r="NMX137" s="6"/>
      <c r="NMY137" s="7"/>
      <c r="NMZ137" s="8"/>
      <c r="NNA137" s="6"/>
      <c r="NNB137" s="6"/>
      <c r="NNC137" s="7"/>
      <c r="NND137" s="8"/>
      <c r="NNE137" s="6"/>
      <c r="NNF137" s="6"/>
      <c r="NNG137" s="7"/>
      <c r="NNH137" s="8"/>
      <c r="NNI137" s="6"/>
      <c r="NNJ137" s="6"/>
      <c r="NNK137" s="7"/>
      <c r="NNL137" s="8"/>
      <c r="NNM137" s="6"/>
      <c r="NNN137" s="6"/>
      <c r="NNO137" s="7"/>
      <c r="NNP137" s="8"/>
      <c r="NNQ137" s="6"/>
      <c r="NNR137" s="6"/>
      <c r="NNS137" s="7"/>
      <c r="NNT137" s="8"/>
      <c r="NNU137" s="6"/>
      <c r="NNV137" s="6"/>
      <c r="NNW137" s="7"/>
      <c r="NNX137" s="8"/>
      <c r="NNY137" s="6"/>
      <c r="NNZ137" s="6"/>
      <c r="NOA137" s="7"/>
      <c r="NOB137" s="8"/>
      <c r="NOC137" s="6"/>
      <c r="NOD137" s="6"/>
      <c r="NOE137" s="7"/>
      <c r="NOF137" s="8"/>
      <c r="NOG137" s="6"/>
      <c r="NOH137" s="6"/>
      <c r="NOI137" s="7"/>
      <c r="NOJ137" s="8"/>
      <c r="NOK137" s="6"/>
      <c r="NOL137" s="6"/>
      <c r="NOM137" s="7"/>
      <c r="NON137" s="8"/>
      <c r="NOO137" s="6"/>
      <c r="NOP137" s="6"/>
      <c r="NOQ137" s="7"/>
      <c r="NOR137" s="8"/>
      <c r="NOS137" s="6"/>
      <c r="NOT137" s="6"/>
      <c r="NOU137" s="7"/>
      <c r="NOV137" s="8"/>
      <c r="NOW137" s="6"/>
      <c r="NOX137" s="6"/>
      <c r="NOY137" s="7"/>
      <c r="NOZ137" s="8"/>
      <c r="NPA137" s="6"/>
      <c r="NPB137" s="6"/>
      <c r="NPC137" s="7"/>
      <c r="NPD137" s="8"/>
      <c r="NPE137" s="6"/>
      <c r="NPF137" s="6"/>
      <c r="NPG137" s="7"/>
      <c r="NPH137" s="8"/>
      <c r="NPI137" s="6"/>
      <c r="NPJ137" s="6"/>
      <c r="NPK137" s="7"/>
      <c r="NPL137" s="8"/>
      <c r="NPM137" s="6"/>
      <c r="NPN137" s="6"/>
      <c r="NPO137" s="7"/>
      <c r="NPP137" s="8"/>
      <c r="NPQ137" s="6"/>
      <c r="NPR137" s="6"/>
      <c r="NPS137" s="7"/>
      <c r="NPT137" s="8"/>
      <c r="NPU137" s="6"/>
      <c r="NPV137" s="6"/>
      <c r="NPW137" s="7"/>
      <c r="NPX137" s="8"/>
      <c r="NPY137" s="6"/>
      <c r="NPZ137" s="6"/>
      <c r="NQA137" s="7"/>
      <c r="NQB137" s="8"/>
      <c r="NQC137" s="6"/>
      <c r="NQD137" s="6"/>
      <c r="NQE137" s="7"/>
      <c r="NQF137" s="8"/>
      <c r="NQG137" s="6"/>
      <c r="NQH137" s="6"/>
      <c r="NQI137" s="7"/>
      <c r="NQJ137" s="8"/>
      <c r="NQK137" s="6"/>
      <c r="NQL137" s="6"/>
      <c r="NQM137" s="7"/>
      <c r="NQN137" s="8"/>
      <c r="NQO137" s="6"/>
      <c r="NQP137" s="6"/>
      <c r="NQQ137" s="7"/>
      <c r="NQR137" s="8"/>
      <c r="NQS137" s="6"/>
      <c r="NQT137" s="6"/>
      <c r="NQU137" s="7"/>
      <c r="NQV137" s="8"/>
      <c r="NQW137" s="6"/>
      <c r="NQX137" s="6"/>
      <c r="NQY137" s="7"/>
      <c r="NQZ137" s="8"/>
      <c r="NRA137" s="6"/>
      <c r="NRB137" s="6"/>
      <c r="NRC137" s="7"/>
      <c r="NRD137" s="8"/>
      <c r="NRE137" s="6"/>
      <c r="NRF137" s="6"/>
      <c r="NRG137" s="7"/>
      <c r="NRH137" s="8"/>
      <c r="NRI137" s="6"/>
      <c r="NRJ137" s="6"/>
      <c r="NRK137" s="7"/>
      <c r="NRL137" s="8"/>
      <c r="NRM137" s="6"/>
      <c r="NRN137" s="6"/>
      <c r="NRO137" s="7"/>
      <c r="NRP137" s="8"/>
      <c r="NRQ137" s="6"/>
      <c r="NRR137" s="6"/>
      <c r="NRS137" s="7"/>
      <c r="NRT137" s="8"/>
      <c r="NRU137" s="6"/>
      <c r="NRV137" s="6"/>
      <c r="NRW137" s="7"/>
      <c r="NRX137" s="8"/>
      <c r="NRY137" s="6"/>
      <c r="NRZ137" s="6"/>
      <c r="NSA137" s="7"/>
      <c r="NSB137" s="8"/>
      <c r="NSC137" s="6"/>
      <c r="NSD137" s="6"/>
      <c r="NSE137" s="7"/>
      <c r="NSF137" s="8"/>
      <c r="NSG137" s="6"/>
      <c r="NSH137" s="6"/>
      <c r="NSI137" s="7"/>
      <c r="NSJ137" s="8"/>
      <c r="NSK137" s="6"/>
      <c r="NSL137" s="6"/>
      <c r="NSM137" s="7"/>
      <c r="NSN137" s="8"/>
      <c r="NSO137" s="6"/>
      <c r="NSP137" s="6"/>
      <c r="NSQ137" s="7"/>
      <c r="NSR137" s="8"/>
      <c r="NSS137" s="6"/>
      <c r="NST137" s="6"/>
      <c r="NSU137" s="7"/>
      <c r="NSV137" s="8"/>
      <c r="NSW137" s="6"/>
      <c r="NSX137" s="6"/>
      <c r="NSY137" s="7"/>
      <c r="NSZ137" s="8"/>
      <c r="NTA137" s="6"/>
      <c r="NTB137" s="6"/>
      <c r="NTC137" s="7"/>
      <c r="NTD137" s="8"/>
      <c r="NTE137" s="6"/>
      <c r="NTF137" s="6"/>
      <c r="NTG137" s="7"/>
      <c r="NTH137" s="8"/>
      <c r="NTI137" s="6"/>
      <c r="NTJ137" s="6"/>
      <c r="NTK137" s="7"/>
      <c r="NTL137" s="8"/>
      <c r="NTM137" s="6"/>
      <c r="NTN137" s="6"/>
      <c r="NTO137" s="7"/>
      <c r="NTP137" s="8"/>
      <c r="NTQ137" s="6"/>
      <c r="NTR137" s="6"/>
      <c r="NTS137" s="7"/>
      <c r="NTT137" s="8"/>
      <c r="NTU137" s="6"/>
      <c r="NTV137" s="6"/>
      <c r="NTW137" s="7"/>
      <c r="NTX137" s="8"/>
      <c r="NTY137" s="6"/>
      <c r="NTZ137" s="6"/>
      <c r="NUA137" s="7"/>
      <c r="NUB137" s="8"/>
      <c r="NUC137" s="6"/>
      <c r="NUD137" s="6"/>
      <c r="NUE137" s="7"/>
      <c r="NUF137" s="8"/>
      <c r="NUG137" s="6"/>
      <c r="NUH137" s="6"/>
      <c r="NUI137" s="7"/>
      <c r="NUJ137" s="8"/>
      <c r="NUK137" s="6"/>
      <c r="NUL137" s="6"/>
      <c r="NUM137" s="7"/>
      <c r="NUN137" s="8"/>
      <c r="NUO137" s="6"/>
      <c r="NUP137" s="6"/>
      <c r="NUQ137" s="7"/>
      <c r="NUR137" s="8"/>
      <c r="NUS137" s="6"/>
      <c r="NUT137" s="6"/>
      <c r="NUU137" s="7"/>
      <c r="NUV137" s="8"/>
      <c r="NUW137" s="6"/>
      <c r="NUX137" s="6"/>
      <c r="NUY137" s="7"/>
      <c r="NUZ137" s="8"/>
      <c r="NVA137" s="6"/>
      <c r="NVB137" s="6"/>
      <c r="NVC137" s="7"/>
      <c r="NVD137" s="8"/>
      <c r="NVE137" s="6"/>
      <c r="NVF137" s="6"/>
      <c r="NVG137" s="7"/>
      <c r="NVH137" s="8"/>
      <c r="NVI137" s="6"/>
      <c r="NVJ137" s="6"/>
      <c r="NVK137" s="7"/>
      <c r="NVL137" s="8"/>
      <c r="NVM137" s="6"/>
      <c r="NVN137" s="6"/>
      <c r="NVO137" s="7"/>
      <c r="NVP137" s="8"/>
      <c r="NVQ137" s="6"/>
      <c r="NVR137" s="6"/>
      <c r="NVS137" s="7"/>
      <c r="NVT137" s="8"/>
      <c r="NVU137" s="6"/>
      <c r="NVV137" s="6"/>
      <c r="NVW137" s="7"/>
      <c r="NVX137" s="8"/>
      <c r="NVY137" s="6"/>
      <c r="NVZ137" s="6"/>
      <c r="NWA137" s="7"/>
      <c r="NWB137" s="8"/>
      <c r="NWC137" s="6"/>
      <c r="NWD137" s="6"/>
      <c r="NWE137" s="7"/>
      <c r="NWF137" s="8"/>
      <c r="NWG137" s="6"/>
      <c r="NWH137" s="6"/>
      <c r="NWI137" s="7"/>
      <c r="NWJ137" s="8"/>
      <c r="NWK137" s="6"/>
      <c r="NWL137" s="6"/>
      <c r="NWM137" s="7"/>
      <c r="NWN137" s="8"/>
      <c r="NWO137" s="6"/>
      <c r="NWP137" s="6"/>
      <c r="NWQ137" s="7"/>
      <c r="NWR137" s="8"/>
      <c r="NWS137" s="6"/>
      <c r="NWT137" s="6"/>
      <c r="NWU137" s="7"/>
      <c r="NWV137" s="8"/>
      <c r="NWW137" s="6"/>
      <c r="NWX137" s="6"/>
      <c r="NWY137" s="7"/>
      <c r="NWZ137" s="8"/>
      <c r="NXA137" s="6"/>
      <c r="NXB137" s="6"/>
      <c r="NXC137" s="7"/>
      <c r="NXD137" s="8"/>
      <c r="NXE137" s="6"/>
      <c r="NXF137" s="6"/>
      <c r="NXG137" s="7"/>
      <c r="NXH137" s="8"/>
      <c r="NXI137" s="6"/>
      <c r="NXJ137" s="6"/>
      <c r="NXK137" s="7"/>
      <c r="NXL137" s="8"/>
      <c r="NXM137" s="6"/>
      <c r="NXN137" s="6"/>
      <c r="NXO137" s="7"/>
      <c r="NXP137" s="8"/>
      <c r="NXQ137" s="6"/>
      <c r="NXR137" s="6"/>
      <c r="NXS137" s="7"/>
      <c r="NXT137" s="8"/>
      <c r="NXU137" s="6"/>
      <c r="NXV137" s="6"/>
      <c r="NXW137" s="7"/>
      <c r="NXX137" s="8"/>
      <c r="NXY137" s="6"/>
      <c r="NXZ137" s="6"/>
      <c r="NYA137" s="7"/>
      <c r="NYB137" s="8"/>
      <c r="NYC137" s="6"/>
      <c r="NYD137" s="6"/>
      <c r="NYE137" s="7"/>
      <c r="NYF137" s="8"/>
      <c r="NYG137" s="6"/>
      <c r="NYH137" s="6"/>
      <c r="NYI137" s="7"/>
      <c r="NYJ137" s="8"/>
      <c r="NYK137" s="6"/>
      <c r="NYL137" s="6"/>
      <c r="NYM137" s="7"/>
      <c r="NYN137" s="8"/>
      <c r="NYO137" s="6"/>
      <c r="NYP137" s="6"/>
      <c r="NYQ137" s="7"/>
      <c r="NYR137" s="8"/>
      <c r="NYS137" s="6"/>
      <c r="NYT137" s="6"/>
      <c r="NYU137" s="7"/>
      <c r="NYV137" s="8"/>
      <c r="NYW137" s="6"/>
      <c r="NYX137" s="6"/>
      <c r="NYY137" s="7"/>
      <c r="NYZ137" s="8"/>
      <c r="NZA137" s="6"/>
      <c r="NZB137" s="6"/>
      <c r="NZC137" s="7"/>
      <c r="NZD137" s="8"/>
      <c r="NZE137" s="6"/>
      <c r="NZF137" s="6"/>
      <c r="NZG137" s="7"/>
      <c r="NZH137" s="8"/>
      <c r="NZI137" s="6"/>
      <c r="NZJ137" s="6"/>
      <c r="NZK137" s="7"/>
      <c r="NZL137" s="8"/>
      <c r="NZM137" s="6"/>
      <c r="NZN137" s="6"/>
      <c r="NZO137" s="7"/>
      <c r="NZP137" s="8"/>
      <c r="NZQ137" s="6"/>
      <c r="NZR137" s="6"/>
      <c r="NZS137" s="7"/>
      <c r="NZT137" s="8"/>
      <c r="NZU137" s="6"/>
      <c r="NZV137" s="6"/>
      <c r="NZW137" s="7"/>
      <c r="NZX137" s="8"/>
      <c r="NZY137" s="6"/>
      <c r="NZZ137" s="6"/>
      <c r="OAA137" s="7"/>
      <c r="OAB137" s="8"/>
      <c r="OAC137" s="6"/>
      <c r="OAD137" s="6"/>
      <c r="OAE137" s="7"/>
      <c r="OAF137" s="8"/>
      <c r="OAG137" s="6"/>
      <c r="OAH137" s="6"/>
      <c r="OAI137" s="7"/>
      <c r="OAJ137" s="8"/>
      <c r="OAK137" s="6"/>
      <c r="OAL137" s="6"/>
      <c r="OAM137" s="7"/>
      <c r="OAN137" s="8"/>
      <c r="OAO137" s="6"/>
      <c r="OAP137" s="6"/>
      <c r="OAQ137" s="7"/>
      <c r="OAR137" s="8"/>
      <c r="OAS137" s="6"/>
      <c r="OAT137" s="6"/>
      <c r="OAU137" s="7"/>
      <c r="OAV137" s="8"/>
      <c r="OAW137" s="6"/>
      <c r="OAX137" s="6"/>
      <c r="OAY137" s="7"/>
      <c r="OAZ137" s="8"/>
      <c r="OBA137" s="6"/>
      <c r="OBB137" s="6"/>
      <c r="OBC137" s="7"/>
      <c r="OBD137" s="8"/>
      <c r="OBE137" s="6"/>
      <c r="OBF137" s="6"/>
      <c r="OBG137" s="7"/>
      <c r="OBH137" s="8"/>
      <c r="OBI137" s="6"/>
      <c r="OBJ137" s="6"/>
      <c r="OBK137" s="7"/>
      <c r="OBL137" s="8"/>
      <c r="OBM137" s="6"/>
      <c r="OBN137" s="6"/>
      <c r="OBO137" s="7"/>
      <c r="OBP137" s="8"/>
      <c r="OBQ137" s="6"/>
      <c r="OBR137" s="6"/>
      <c r="OBS137" s="7"/>
      <c r="OBT137" s="8"/>
      <c r="OBU137" s="6"/>
      <c r="OBV137" s="6"/>
      <c r="OBW137" s="7"/>
      <c r="OBX137" s="8"/>
      <c r="OBY137" s="6"/>
      <c r="OBZ137" s="6"/>
      <c r="OCA137" s="7"/>
      <c r="OCB137" s="8"/>
      <c r="OCC137" s="6"/>
      <c r="OCD137" s="6"/>
      <c r="OCE137" s="7"/>
      <c r="OCF137" s="8"/>
      <c r="OCG137" s="6"/>
      <c r="OCH137" s="6"/>
      <c r="OCI137" s="7"/>
      <c r="OCJ137" s="8"/>
      <c r="OCK137" s="6"/>
      <c r="OCL137" s="6"/>
      <c r="OCM137" s="7"/>
      <c r="OCN137" s="8"/>
      <c r="OCO137" s="6"/>
      <c r="OCP137" s="6"/>
      <c r="OCQ137" s="7"/>
      <c r="OCR137" s="8"/>
      <c r="OCS137" s="6"/>
      <c r="OCT137" s="6"/>
      <c r="OCU137" s="7"/>
      <c r="OCV137" s="8"/>
      <c r="OCW137" s="6"/>
      <c r="OCX137" s="6"/>
      <c r="OCY137" s="7"/>
      <c r="OCZ137" s="8"/>
      <c r="ODA137" s="6"/>
      <c r="ODB137" s="6"/>
      <c r="ODC137" s="7"/>
      <c r="ODD137" s="8"/>
      <c r="ODE137" s="6"/>
      <c r="ODF137" s="6"/>
      <c r="ODG137" s="7"/>
      <c r="ODH137" s="8"/>
      <c r="ODI137" s="6"/>
      <c r="ODJ137" s="6"/>
      <c r="ODK137" s="7"/>
      <c r="ODL137" s="8"/>
      <c r="ODM137" s="6"/>
      <c r="ODN137" s="6"/>
      <c r="ODO137" s="7"/>
      <c r="ODP137" s="8"/>
      <c r="ODQ137" s="6"/>
      <c r="ODR137" s="6"/>
      <c r="ODS137" s="7"/>
      <c r="ODT137" s="8"/>
      <c r="ODU137" s="6"/>
      <c r="ODV137" s="6"/>
      <c r="ODW137" s="7"/>
      <c r="ODX137" s="8"/>
      <c r="ODY137" s="6"/>
      <c r="ODZ137" s="6"/>
      <c r="OEA137" s="7"/>
      <c r="OEB137" s="8"/>
      <c r="OEC137" s="6"/>
      <c r="OED137" s="6"/>
      <c r="OEE137" s="7"/>
      <c r="OEF137" s="8"/>
      <c r="OEG137" s="6"/>
      <c r="OEH137" s="6"/>
      <c r="OEI137" s="7"/>
      <c r="OEJ137" s="8"/>
      <c r="OEK137" s="6"/>
      <c r="OEL137" s="6"/>
      <c r="OEM137" s="7"/>
      <c r="OEN137" s="8"/>
      <c r="OEO137" s="6"/>
      <c r="OEP137" s="6"/>
      <c r="OEQ137" s="7"/>
      <c r="OER137" s="8"/>
      <c r="OES137" s="6"/>
      <c r="OET137" s="6"/>
      <c r="OEU137" s="7"/>
      <c r="OEV137" s="8"/>
      <c r="OEW137" s="6"/>
      <c r="OEX137" s="6"/>
      <c r="OEY137" s="7"/>
      <c r="OEZ137" s="8"/>
      <c r="OFA137" s="6"/>
      <c r="OFB137" s="6"/>
      <c r="OFC137" s="7"/>
      <c r="OFD137" s="8"/>
      <c r="OFE137" s="6"/>
      <c r="OFF137" s="6"/>
      <c r="OFG137" s="7"/>
      <c r="OFH137" s="8"/>
      <c r="OFI137" s="6"/>
      <c r="OFJ137" s="6"/>
      <c r="OFK137" s="7"/>
      <c r="OFL137" s="8"/>
      <c r="OFM137" s="6"/>
      <c r="OFN137" s="6"/>
      <c r="OFO137" s="7"/>
      <c r="OFP137" s="8"/>
      <c r="OFQ137" s="6"/>
      <c r="OFR137" s="6"/>
      <c r="OFS137" s="7"/>
      <c r="OFT137" s="8"/>
      <c r="OFU137" s="6"/>
      <c r="OFV137" s="6"/>
      <c r="OFW137" s="7"/>
      <c r="OFX137" s="8"/>
      <c r="OFY137" s="6"/>
      <c r="OFZ137" s="6"/>
      <c r="OGA137" s="7"/>
      <c r="OGB137" s="8"/>
      <c r="OGC137" s="6"/>
      <c r="OGD137" s="6"/>
      <c r="OGE137" s="7"/>
      <c r="OGF137" s="8"/>
      <c r="OGG137" s="6"/>
      <c r="OGH137" s="6"/>
      <c r="OGI137" s="7"/>
      <c r="OGJ137" s="8"/>
      <c r="OGK137" s="6"/>
      <c r="OGL137" s="6"/>
      <c r="OGM137" s="7"/>
      <c r="OGN137" s="8"/>
      <c r="OGO137" s="6"/>
      <c r="OGP137" s="6"/>
      <c r="OGQ137" s="7"/>
      <c r="OGR137" s="8"/>
      <c r="OGS137" s="6"/>
      <c r="OGT137" s="6"/>
      <c r="OGU137" s="7"/>
      <c r="OGV137" s="8"/>
      <c r="OGW137" s="6"/>
      <c r="OGX137" s="6"/>
      <c r="OGY137" s="7"/>
      <c r="OGZ137" s="8"/>
      <c r="OHA137" s="6"/>
      <c r="OHB137" s="6"/>
      <c r="OHC137" s="7"/>
      <c r="OHD137" s="8"/>
      <c r="OHE137" s="6"/>
      <c r="OHF137" s="6"/>
      <c r="OHG137" s="7"/>
      <c r="OHH137" s="8"/>
      <c r="OHI137" s="6"/>
      <c r="OHJ137" s="6"/>
      <c r="OHK137" s="7"/>
      <c r="OHL137" s="8"/>
      <c r="OHM137" s="6"/>
      <c r="OHN137" s="6"/>
      <c r="OHO137" s="7"/>
      <c r="OHP137" s="8"/>
      <c r="OHQ137" s="6"/>
      <c r="OHR137" s="6"/>
      <c r="OHS137" s="7"/>
      <c r="OHT137" s="8"/>
      <c r="OHU137" s="6"/>
      <c r="OHV137" s="6"/>
      <c r="OHW137" s="7"/>
      <c r="OHX137" s="8"/>
      <c r="OHY137" s="6"/>
      <c r="OHZ137" s="6"/>
      <c r="OIA137" s="7"/>
      <c r="OIB137" s="8"/>
      <c r="OIC137" s="6"/>
      <c r="OID137" s="6"/>
      <c r="OIE137" s="7"/>
      <c r="OIF137" s="8"/>
      <c r="OIG137" s="6"/>
      <c r="OIH137" s="6"/>
      <c r="OII137" s="7"/>
      <c r="OIJ137" s="8"/>
      <c r="OIK137" s="6"/>
      <c r="OIL137" s="6"/>
      <c r="OIM137" s="7"/>
      <c r="OIN137" s="8"/>
      <c r="OIO137" s="6"/>
      <c r="OIP137" s="6"/>
      <c r="OIQ137" s="7"/>
      <c r="OIR137" s="8"/>
      <c r="OIS137" s="6"/>
      <c r="OIT137" s="6"/>
      <c r="OIU137" s="7"/>
      <c r="OIV137" s="8"/>
      <c r="OIW137" s="6"/>
      <c r="OIX137" s="6"/>
      <c r="OIY137" s="7"/>
      <c r="OIZ137" s="8"/>
      <c r="OJA137" s="6"/>
      <c r="OJB137" s="6"/>
      <c r="OJC137" s="7"/>
      <c r="OJD137" s="8"/>
      <c r="OJE137" s="6"/>
      <c r="OJF137" s="6"/>
      <c r="OJG137" s="7"/>
      <c r="OJH137" s="8"/>
      <c r="OJI137" s="6"/>
      <c r="OJJ137" s="6"/>
      <c r="OJK137" s="7"/>
      <c r="OJL137" s="8"/>
      <c r="OJM137" s="6"/>
      <c r="OJN137" s="6"/>
      <c r="OJO137" s="7"/>
      <c r="OJP137" s="8"/>
      <c r="OJQ137" s="6"/>
      <c r="OJR137" s="6"/>
      <c r="OJS137" s="7"/>
      <c r="OJT137" s="8"/>
      <c r="OJU137" s="6"/>
      <c r="OJV137" s="6"/>
      <c r="OJW137" s="7"/>
      <c r="OJX137" s="8"/>
      <c r="OJY137" s="6"/>
      <c r="OJZ137" s="6"/>
      <c r="OKA137" s="7"/>
      <c r="OKB137" s="8"/>
      <c r="OKC137" s="6"/>
      <c r="OKD137" s="6"/>
      <c r="OKE137" s="7"/>
      <c r="OKF137" s="8"/>
      <c r="OKG137" s="6"/>
      <c r="OKH137" s="6"/>
      <c r="OKI137" s="7"/>
      <c r="OKJ137" s="8"/>
      <c r="OKK137" s="6"/>
      <c r="OKL137" s="6"/>
      <c r="OKM137" s="7"/>
      <c r="OKN137" s="8"/>
      <c r="OKO137" s="6"/>
      <c r="OKP137" s="6"/>
      <c r="OKQ137" s="7"/>
      <c r="OKR137" s="8"/>
      <c r="OKS137" s="6"/>
      <c r="OKT137" s="6"/>
      <c r="OKU137" s="7"/>
      <c r="OKV137" s="8"/>
      <c r="OKW137" s="6"/>
      <c r="OKX137" s="6"/>
      <c r="OKY137" s="7"/>
      <c r="OKZ137" s="8"/>
      <c r="OLA137" s="6"/>
      <c r="OLB137" s="6"/>
      <c r="OLC137" s="7"/>
      <c r="OLD137" s="8"/>
      <c r="OLE137" s="6"/>
      <c r="OLF137" s="6"/>
      <c r="OLG137" s="7"/>
      <c r="OLH137" s="8"/>
      <c r="OLI137" s="6"/>
      <c r="OLJ137" s="6"/>
      <c r="OLK137" s="7"/>
      <c r="OLL137" s="8"/>
      <c r="OLM137" s="6"/>
      <c r="OLN137" s="6"/>
      <c r="OLO137" s="7"/>
      <c r="OLP137" s="8"/>
      <c r="OLQ137" s="6"/>
      <c r="OLR137" s="6"/>
      <c r="OLS137" s="7"/>
      <c r="OLT137" s="8"/>
      <c r="OLU137" s="6"/>
      <c r="OLV137" s="6"/>
      <c r="OLW137" s="7"/>
      <c r="OLX137" s="8"/>
      <c r="OLY137" s="6"/>
      <c r="OLZ137" s="6"/>
      <c r="OMA137" s="7"/>
      <c r="OMB137" s="8"/>
      <c r="OMC137" s="6"/>
      <c r="OMD137" s="6"/>
      <c r="OME137" s="7"/>
      <c r="OMF137" s="8"/>
      <c r="OMG137" s="6"/>
      <c r="OMH137" s="6"/>
      <c r="OMI137" s="7"/>
      <c r="OMJ137" s="8"/>
      <c r="OMK137" s="6"/>
      <c r="OML137" s="6"/>
      <c r="OMM137" s="7"/>
      <c r="OMN137" s="8"/>
      <c r="OMO137" s="6"/>
      <c r="OMP137" s="6"/>
      <c r="OMQ137" s="7"/>
      <c r="OMR137" s="8"/>
      <c r="OMS137" s="6"/>
      <c r="OMT137" s="6"/>
      <c r="OMU137" s="7"/>
      <c r="OMV137" s="8"/>
      <c r="OMW137" s="6"/>
      <c r="OMX137" s="6"/>
      <c r="OMY137" s="7"/>
      <c r="OMZ137" s="8"/>
      <c r="ONA137" s="6"/>
      <c r="ONB137" s="6"/>
      <c r="ONC137" s="7"/>
      <c r="OND137" s="8"/>
      <c r="ONE137" s="6"/>
      <c r="ONF137" s="6"/>
      <c r="ONG137" s="7"/>
      <c r="ONH137" s="8"/>
      <c r="ONI137" s="6"/>
      <c r="ONJ137" s="6"/>
      <c r="ONK137" s="7"/>
      <c r="ONL137" s="8"/>
      <c r="ONM137" s="6"/>
      <c r="ONN137" s="6"/>
      <c r="ONO137" s="7"/>
      <c r="ONP137" s="8"/>
      <c r="ONQ137" s="6"/>
      <c r="ONR137" s="6"/>
      <c r="ONS137" s="7"/>
      <c r="ONT137" s="8"/>
      <c r="ONU137" s="6"/>
      <c r="ONV137" s="6"/>
      <c r="ONW137" s="7"/>
      <c r="ONX137" s="8"/>
      <c r="ONY137" s="6"/>
      <c r="ONZ137" s="6"/>
      <c r="OOA137" s="7"/>
      <c r="OOB137" s="8"/>
      <c r="OOC137" s="6"/>
      <c r="OOD137" s="6"/>
      <c r="OOE137" s="7"/>
      <c r="OOF137" s="8"/>
      <c r="OOG137" s="6"/>
      <c r="OOH137" s="6"/>
      <c r="OOI137" s="7"/>
      <c r="OOJ137" s="8"/>
      <c r="OOK137" s="6"/>
      <c r="OOL137" s="6"/>
      <c r="OOM137" s="7"/>
      <c r="OON137" s="8"/>
      <c r="OOO137" s="6"/>
      <c r="OOP137" s="6"/>
      <c r="OOQ137" s="7"/>
      <c r="OOR137" s="8"/>
      <c r="OOS137" s="6"/>
      <c r="OOT137" s="6"/>
      <c r="OOU137" s="7"/>
      <c r="OOV137" s="8"/>
      <c r="OOW137" s="6"/>
      <c r="OOX137" s="6"/>
      <c r="OOY137" s="7"/>
      <c r="OOZ137" s="8"/>
      <c r="OPA137" s="6"/>
      <c r="OPB137" s="6"/>
      <c r="OPC137" s="7"/>
      <c r="OPD137" s="8"/>
      <c r="OPE137" s="6"/>
      <c r="OPF137" s="6"/>
      <c r="OPG137" s="7"/>
      <c r="OPH137" s="8"/>
      <c r="OPI137" s="6"/>
      <c r="OPJ137" s="6"/>
      <c r="OPK137" s="7"/>
      <c r="OPL137" s="8"/>
      <c r="OPM137" s="6"/>
      <c r="OPN137" s="6"/>
      <c r="OPO137" s="7"/>
      <c r="OPP137" s="8"/>
      <c r="OPQ137" s="6"/>
      <c r="OPR137" s="6"/>
      <c r="OPS137" s="7"/>
      <c r="OPT137" s="8"/>
      <c r="OPU137" s="6"/>
      <c r="OPV137" s="6"/>
      <c r="OPW137" s="7"/>
      <c r="OPX137" s="8"/>
      <c r="OPY137" s="6"/>
      <c r="OPZ137" s="6"/>
      <c r="OQA137" s="7"/>
      <c r="OQB137" s="8"/>
      <c r="OQC137" s="6"/>
      <c r="OQD137" s="6"/>
      <c r="OQE137" s="7"/>
      <c r="OQF137" s="8"/>
      <c r="OQG137" s="6"/>
      <c r="OQH137" s="6"/>
      <c r="OQI137" s="7"/>
      <c r="OQJ137" s="8"/>
      <c r="OQK137" s="6"/>
      <c r="OQL137" s="6"/>
      <c r="OQM137" s="7"/>
      <c r="OQN137" s="8"/>
      <c r="OQO137" s="6"/>
      <c r="OQP137" s="6"/>
      <c r="OQQ137" s="7"/>
      <c r="OQR137" s="8"/>
      <c r="OQS137" s="6"/>
      <c r="OQT137" s="6"/>
      <c r="OQU137" s="7"/>
      <c r="OQV137" s="8"/>
      <c r="OQW137" s="6"/>
      <c r="OQX137" s="6"/>
      <c r="OQY137" s="7"/>
      <c r="OQZ137" s="8"/>
      <c r="ORA137" s="6"/>
      <c r="ORB137" s="6"/>
      <c r="ORC137" s="7"/>
      <c r="ORD137" s="8"/>
      <c r="ORE137" s="6"/>
      <c r="ORF137" s="6"/>
      <c r="ORG137" s="7"/>
      <c r="ORH137" s="8"/>
      <c r="ORI137" s="6"/>
      <c r="ORJ137" s="6"/>
      <c r="ORK137" s="7"/>
      <c r="ORL137" s="8"/>
      <c r="ORM137" s="6"/>
      <c r="ORN137" s="6"/>
      <c r="ORO137" s="7"/>
      <c r="ORP137" s="8"/>
      <c r="ORQ137" s="6"/>
      <c r="ORR137" s="6"/>
      <c r="ORS137" s="7"/>
      <c r="ORT137" s="8"/>
      <c r="ORU137" s="6"/>
      <c r="ORV137" s="6"/>
      <c r="ORW137" s="7"/>
      <c r="ORX137" s="8"/>
      <c r="ORY137" s="6"/>
      <c r="ORZ137" s="6"/>
      <c r="OSA137" s="7"/>
      <c r="OSB137" s="8"/>
      <c r="OSC137" s="6"/>
      <c r="OSD137" s="6"/>
      <c r="OSE137" s="7"/>
      <c r="OSF137" s="8"/>
      <c r="OSG137" s="6"/>
      <c r="OSH137" s="6"/>
      <c r="OSI137" s="7"/>
      <c r="OSJ137" s="8"/>
      <c r="OSK137" s="6"/>
      <c r="OSL137" s="6"/>
      <c r="OSM137" s="7"/>
      <c r="OSN137" s="8"/>
      <c r="OSO137" s="6"/>
      <c r="OSP137" s="6"/>
      <c r="OSQ137" s="7"/>
      <c r="OSR137" s="8"/>
      <c r="OSS137" s="6"/>
      <c r="OST137" s="6"/>
      <c r="OSU137" s="7"/>
      <c r="OSV137" s="8"/>
      <c r="OSW137" s="6"/>
      <c r="OSX137" s="6"/>
      <c r="OSY137" s="7"/>
      <c r="OSZ137" s="8"/>
      <c r="OTA137" s="6"/>
      <c r="OTB137" s="6"/>
      <c r="OTC137" s="7"/>
      <c r="OTD137" s="8"/>
      <c r="OTE137" s="6"/>
      <c r="OTF137" s="6"/>
      <c r="OTG137" s="7"/>
      <c r="OTH137" s="8"/>
      <c r="OTI137" s="6"/>
      <c r="OTJ137" s="6"/>
      <c r="OTK137" s="7"/>
      <c r="OTL137" s="8"/>
      <c r="OTM137" s="6"/>
      <c r="OTN137" s="6"/>
      <c r="OTO137" s="7"/>
      <c r="OTP137" s="8"/>
      <c r="OTQ137" s="6"/>
      <c r="OTR137" s="6"/>
      <c r="OTS137" s="7"/>
      <c r="OTT137" s="8"/>
      <c r="OTU137" s="6"/>
      <c r="OTV137" s="6"/>
      <c r="OTW137" s="7"/>
      <c r="OTX137" s="8"/>
      <c r="OTY137" s="6"/>
      <c r="OTZ137" s="6"/>
      <c r="OUA137" s="7"/>
      <c r="OUB137" s="8"/>
      <c r="OUC137" s="6"/>
      <c r="OUD137" s="6"/>
      <c r="OUE137" s="7"/>
      <c r="OUF137" s="8"/>
      <c r="OUG137" s="6"/>
      <c r="OUH137" s="6"/>
      <c r="OUI137" s="7"/>
      <c r="OUJ137" s="8"/>
      <c r="OUK137" s="6"/>
      <c r="OUL137" s="6"/>
      <c r="OUM137" s="7"/>
      <c r="OUN137" s="8"/>
      <c r="OUO137" s="6"/>
      <c r="OUP137" s="6"/>
      <c r="OUQ137" s="7"/>
      <c r="OUR137" s="8"/>
      <c r="OUS137" s="6"/>
      <c r="OUT137" s="6"/>
      <c r="OUU137" s="7"/>
      <c r="OUV137" s="8"/>
      <c r="OUW137" s="6"/>
      <c r="OUX137" s="6"/>
      <c r="OUY137" s="7"/>
      <c r="OUZ137" s="8"/>
      <c r="OVA137" s="6"/>
      <c r="OVB137" s="6"/>
      <c r="OVC137" s="7"/>
      <c r="OVD137" s="8"/>
      <c r="OVE137" s="6"/>
      <c r="OVF137" s="6"/>
      <c r="OVG137" s="7"/>
      <c r="OVH137" s="8"/>
      <c r="OVI137" s="6"/>
      <c r="OVJ137" s="6"/>
      <c r="OVK137" s="7"/>
      <c r="OVL137" s="8"/>
      <c r="OVM137" s="6"/>
      <c r="OVN137" s="6"/>
      <c r="OVO137" s="7"/>
      <c r="OVP137" s="8"/>
      <c r="OVQ137" s="6"/>
      <c r="OVR137" s="6"/>
      <c r="OVS137" s="7"/>
      <c r="OVT137" s="8"/>
      <c r="OVU137" s="6"/>
      <c r="OVV137" s="6"/>
      <c r="OVW137" s="7"/>
      <c r="OVX137" s="8"/>
      <c r="OVY137" s="6"/>
      <c r="OVZ137" s="6"/>
      <c r="OWA137" s="7"/>
      <c r="OWB137" s="8"/>
      <c r="OWC137" s="6"/>
      <c r="OWD137" s="6"/>
      <c r="OWE137" s="7"/>
      <c r="OWF137" s="8"/>
      <c r="OWG137" s="6"/>
      <c r="OWH137" s="6"/>
      <c r="OWI137" s="7"/>
      <c r="OWJ137" s="8"/>
      <c r="OWK137" s="6"/>
      <c r="OWL137" s="6"/>
      <c r="OWM137" s="7"/>
      <c r="OWN137" s="8"/>
      <c r="OWO137" s="6"/>
      <c r="OWP137" s="6"/>
      <c r="OWQ137" s="7"/>
      <c r="OWR137" s="8"/>
      <c r="OWS137" s="6"/>
      <c r="OWT137" s="6"/>
      <c r="OWU137" s="7"/>
      <c r="OWV137" s="8"/>
      <c r="OWW137" s="6"/>
      <c r="OWX137" s="6"/>
      <c r="OWY137" s="7"/>
      <c r="OWZ137" s="8"/>
      <c r="OXA137" s="6"/>
      <c r="OXB137" s="6"/>
      <c r="OXC137" s="7"/>
      <c r="OXD137" s="8"/>
      <c r="OXE137" s="6"/>
      <c r="OXF137" s="6"/>
      <c r="OXG137" s="7"/>
      <c r="OXH137" s="8"/>
      <c r="OXI137" s="6"/>
      <c r="OXJ137" s="6"/>
      <c r="OXK137" s="7"/>
      <c r="OXL137" s="8"/>
      <c r="OXM137" s="6"/>
      <c r="OXN137" s="6"/>
      <c r="OXO137" s="7"/>
      <c r="OXP137" s="8"/>
      <c r="OXQ137" s="6"/>
      <c r="OXR137" s="6"/>
      <c r="OXS137" s="7"/>
      <c r="OXT137" s="8"/>
      <c r="OXU137" s="6"/>
      <c r="OXV137" s="6"/>
      <c r="OXW137" s="7"/>
      <c r="OXX137" s="8"/>
      <c r="OXY137" s="6"/>
      <c r="OXZ137" s="6"/>
      <c r="OYA137" s="7"/>
      <c r="OYB137" s="8"/>
      <c r="OYC137" s="6"/>
      <c r="OYD137" s="6"/>
      <c r="OYE137" s="7"/>
      <c r="OYF137" s="8"/>
      <c r="OYG137" s="6"/>
      <c r="OYH137" s="6"/>
      <c r="OYI137" s="7"/>
      <c r="OYJ137" s="8"/>
      <c r="OYK137" s="6"/>
      <c r="OYL137" s="6"/>
      <c r="OYM137" s="7"/>
      <c r="OYN137" s="8"/>
      <c r="OYO137" s="6"/>
      <c r="OYP137" s="6"/>
      <c r="OYQ137" s="7"/>
      <c r="OYR137" s="8"/>
      <c r="OYS137" s="6"/>
      <c r="OYT137" s="6"/>
      <c r="OYU137" s="7"/>
      <c r="OYV137" s="8"/>
      <c r="OYW137" s="6"/>
      <c r="OYX137" s="6"/>
      <c r="OYY137" s="7"/>
      <c r="OYZ137" s="8"/>
      <c r="OZA137" s="6"/>
      <c r="OZB137" s="6"/>
      <c r="OZC137" s="7"/>
      <c r="OZD137" s="8"/>
      <c r="OZE137" s="6"/>
      <c r="OZF137" s="6"/>
      <c r="OZG137" s="7"/>
      <c r="OZH137" s="8"/>
      <c r="OZI137" s="6"/>
      <c r="OZJ137" s="6"/>
      <c r="OZK137" s="7"/>
      <c r="OZL137" s="8"/>
      <c r="OZM137" s="6"/>
      <c r="OZN137" s="6"/>
      <c r="OZO137" s="7"/>
      <c r="OZP137" s="8"/>
      <c r="OZQ137" s="6"/>
      <c r="OZR137" s="6"/>
      <c r="OZS137" s="7"/>
      <c r="OZT137" s="8"/>
      <c r="OZU137" s="6"/>
      <c r="OZV137" s="6"/>
      <c r="OZW137" s="7"/>
      <c r="OZX137" s="8"/>
      <c r="OZY137" s="6"/>
      <c r="OZZ137" s="6"/>
      <c r="PAA137" s="7"/>
      <c r="PAB137" s="8"/>
      <c r="PAC137" s="6"/>
      <c r="PAD137" s="6"/>
      <c r="PAE137" s="7"/>
      <c r="PAF137" s="8"/>
      <c r="PAG137" s="6"/>
      <c r="PAH137" s="6"/>
      <c r="PAI137" s="7"/>
      <c r="PAJ137" s="8"/>
      <c r="PAK137" s="6"/>
      <c r="PAL137" s="6"/>
      <c r="PAM137" s="7"/>
      <c r="PAN137" s="8"/>
      <c r="PAO137" s="6"/>
      <c r="PAP137" s="6"/>
      <c r="PAQ137" s="7"/>
      <c r="PAR137" s="8"/>
      <c r="PAS137" s="6"/>
      <c r="PAT137" s="6"/>
      <c r="PAU137" s="7"/>
      <c r="PAV137" s="8"/>
      <c r="PAW137" s="6"/>
      <c r="PAX137" s="6"/>
      <c r="PAY137" s="7"/>
      <c r="PAZ137" s="8"/>
      <c r="PBA137" s="6"/>
      <c r="PBB137" s="6"/>
      <c r="PBC137" s="7"/>
      <c r="PBD137" s="8"/>
      <c r="PBE137" s="6"/>
      <c r="PBF137" s="6"/>
      <c r="PBG137" s="7"/>
      <c r="PBH137" s="8"/>
      <c r="PBI137" s="6"/>
      <c r="PBJ137" s="6"/>
      <c r="PBK137" s="7"/>
      <c r="PBL137" s="8"/>
      <c r="PBM137" s="6"/>
      <c r="PBN137" s="6"/>
      <c r="PBO137" s="7"/>
      <c r="PBP137" s="8"/>
      <c r="PBQ137" s="6"/>
      <c r="PBR137" s="6"/>
      <c r="PBS137" s="7"/>
      <c r="PBT137" s="8"/>
      <c r="PBU137" s="6"/>
      <c r="PBV137" s="6"/>
      <c r="PBW137" s="7"/>
      <c r="PBX137" s="8"/>
      <c r="PBY137" s="6"/>
      <c r="PBZ137" s="6"/>
      <c r="PCA137" s="7"/>
      <c r="PCB137" s="8"/>
      <c r="PCC137" s="6"/>
      <c r="PCD137" s="6"/>
      <c r="PCE137" s="7"/>
      <c r="PCF137" s="8"/>
      <c r="PCG137" s="6"/>
      <c r="PCH137" s="6"/>
      <c r="PCI137" s="7"/>
      <c r="PCJ137" s="8"/>
      <c r="PCK137" s="6"/>
      <c r="PCL137" s="6"/>
      <c r="PCM137" s="7"/>
      <c r="PCN137" s="8"/>
      <c r="PCO137" s="6"/>
      <c r="PCP137" s="6"/>
      <c r="PCQ137" s="7"/>
      <c r="PCR137" s="8"/>
      <c r="PCS137" s="6"/>
      <c r="PCT137" s="6"/>
      <c r="PCU137" s="7"/>
      <c r="PCV137" s="8"/>
      <c r="PCW137" s="6"/>
      <c r="PCX137" s="6"/>
      <c r="PCY137" s="7"/>
      <c r="PCZ137" s="8"/>
      <c r="PDA137" s="6"/>
      <c r="PDB137" s="6"/>
      <c r="PDC137" s="7"/>
      <c r="PDD137" s="8"/>
      <c r="PDE137" s="6"/>
      <c r="PDF137" s="6"/>
      <c r="PDG137" s="7"/>
      <c r="PDH137" s="8"/>
      <c r="PDI137" s="6"/>
      <c r="PDJ137" s="6"/>
      <c r="PDK137" s="7"/>
      <c r="PDL137" s="8"/>
      <c r="PDM137" s="6"/>
      <c r="PDN137" s="6"/>
      <c r="PDO137" s="7"/>
      <c r="PDP137" s="8"/>
      <c r="PDQ137" s="6"/>
      <c r="PDR137" s="6"/>
      <c r="PDS137" s="7"/>
      <c r="PDT137" s="8"/>
      <c r="PDU137" s="6"/>
      <c r="PDV137" s="6"/>
      <c r="PDW137" s="7"/>
      <c r="PDX137" s="8"/>
      <c r="PDY137" s="6"/>
      <c r="PDZ137" s="6"/>
      <c r="PEA137" s="7"/>
      <c r="PEB137" s="8"/>
      <c r="PEC137" s="6"/>
      <c r="PED137" s="6"/>
      <c r="PEE137" s="7"/>
      <c r="PEF137" s="8"/>
      <c r="PEG137" s="6"/>
      <c r="PEH137" s="6"/>
      <c r="PEI137" s="7"/>
      <c r="PEJ137" s="8"/>
      <c r="PEK137" s="6"/>
      <c r="PEL137" s="6"/>
      <c r="PEM137" s="7"/>
      <c r="PEN137" s="8"/>
      <c r="PEO137" s="6"/>
      <c r="PEP137" s="6"/>
      <c r="PEQ137" s="7"/>
      <c r="PER137" s="8"/>
      <c r="PES137" s="6"/>
      <c r="PET137" s="6"/>
      <c r="PEU137" s="7"/>
      <c r="PEV137" s="8"/>
      <c r="PEW137" s="6"/>
      <c r="PEX137" s="6"/>
      <c r="PEY137" s="7"/>
      <c r="PEZ137" s="8"/>
      <c r="PFA137" s="6"/>
      <c r="PFB137" s="6"/>
      <c r="PFC137" s="7"/>
      <c r="PFD137" s="8"/>
      <c r="PFE137" s="6"/>
      <c r="PFF137" s="6"/>
      <c r="PFG137" s="7"/>
      <c r="PFH137" s="8"/>
      <c r="PFI137" s="6"/>
      <c r="PFJ137" s="6"/>
      <c r="PFK137" s="7"/>
      <c r="PFL137" s="8"/>
      <c r="PFM137" s="6"/>
      <c r="PFN137" s="6"/>
      <c r="PFO137" s="7"/>
      <c r="PFP137" s="8"/>
      <c r="PFQ137" s="6"/>
      <c r="PFR137" s="6"/>
      <c r="PFS137" s="7"/>
      <c r="PFT137" s="8"/>
      <c r="PFU137" s="6"/>
      <c r="PFV137" s="6"/>
      <c r="PFW137" s="7"/>
      <c r="PFX137" s="8"/>
      <c r="PFY137" s="6"/>
      <c r="PFZ137" s="6"/>
      <c r="PGA137" s="7"/>
      <c r="PGB137" s="8"/>
      <c r="PGC137" s="6"/>
      <c r="PGD137" s="6"/>
      <c r="PGE137" s="7"/>
      <c r="PGF137" s="8"/>
      <c r="PGG137" s="6"/>
      <c r="PGH137" s="6"/>
      <c r="PGI137" s="7"/>
      <c r="PGJ137" s="8"/>
      <c r="PGK137" s="6"/>
      <c r="PGL137" s="6"/>
      <c r="PGM137" s="7"/>
      <c r="PGN137" s="8"/>
      <c r="PGO137" s="6"/>
      <c r="PGP137" s="6"/>
      <c r="PGQ137" s="7"/>
      <c r="PGR137" s="8"/>
      <c r="PGS137" s="6"/>
      <c r="PGT137" s="6"/>
      <c r="PGU137" s="7"/>
      <c r="PGV137" s="8"/>
      <c r="PGW137" s="6"/>
      <c r="PGX137" s="6"/>
      <c r="PGY137" s="7"/>
      <c r="PGZ137" s="8"/>
      <c r="PHA137" s="6"/>
      <c r="PHB137" s="6"/>
      <c r="PHC137" s="7"/>
      <c r="PHD137" s="8"/>
      <c r="PHE137" s="6"/>
      <c r="PHF137" s="6"/>
      <c r="PHG137" s="7"/>
      <c r="PHH137" s="8"/>
      <c r="PHI137" s="6"/>
      <c r="PHJ137" s="6"/>
      <c r="PHK137" s="7"/>
      <c r="PHL137" s="8"/>
      <c r="PHM137" s="6"/>
      <c r="PHN137" s="6"/>
      <c r="PHO137" s="7"/>
      <c r="PHP137" s="8"/>
      <c r="PHQ137" s="6"/>
      <c r="PHR137" s="6"/>
      <c r="PHS137" s="7"/>
      <c r="PHT137" s="8"/>
      <c r="PHU137" s="6"/>
      <c r="PHV137" s="6"/>
      <c r="PHW137" s="7"/>
      <c r="PHX137" s="8"/>
      <c r="PHY137" s="6"/>
      <c r="PHZ137" s="6"/>
      <c r="PIA137" s="7"/>
      <c r="PIB137" s="8"/>
      <c r="PIC137" s="6"/>
      <c r="PID137" s="6"/>
      <c r="PIE137" s="7"/>
      <c r="PIF137" s="8"/>
      <c r="PIG137" s="6"/>
      <c r="PIH137" s="6"/>
      <c r="PII137" s="7"/>
      <c r="PIJ137" s="8"/>
      <c r="PIK137" s="6"/>
      <c r="PIL137" s="6"/>
      <c r="PIM137" s="7"/>
      <c r="PIN137" s="8"/>
      <c r="PIO137" s="6"/>
      <c r="PIP137" s="6"/>
      <c r="PIQ137" s="7"/>
      <c r="PIR137" s="8"/>
      <c r="PIS137" s="6"/>
      <c r="PIT137" s="6"/>
      <c r="PIU137" s="7"/>
      <c r="PIV137" s="8"/>
      <c r="PIW137" s="6"/>
      <c r="PIX137" s="6"/>
      <c r="PIY137" s="7"/>
      <c r="PIZ137" s="8"/>
      <c r="PJA137" s="6"/>
      <c r="PJB137" s="6"/>
      <c r="PJC137" s="7"/>
      <c r="PJD137" s="8"/>
      <c r="PJE137" s="6"/>
      <c r="PJF137" s="6"/>
      <c r="PJG137" s="7"/>
      <c r="PJH137" s="8"/>
      <c r="PJI137" s="6"/>
      <c r="PJJ137" s="6"/>
      <c r="PJK137" s="7"/>
      <c r="PJL137" s="8"/>
      <c r="PJM137" s="6"/>
      <c r="PJN137" s="6"/>
      <c r="PJO137" s="7"/>
      <c r="PJP137" s="8"/>
      <c r="PJQ137" s="6"/>
      <c r="PJR137" s="6"/>
      <c r="PJS137" s="7"/>
      <c r="PJT137" s="8"/>
      <c r="PJU137" s="6"/>
      <c r="PJV137" s="6"/>
      <c r="PJW137" s="7"/>
      <c r="PJX137" s="8"/>
      <c r="PJY137" s="6"/>
      <c r="PJZ137" s="6"/>
      <c r="PKA137" s="7"/>
      <c r="PKB137" s="8"/>
      <c r="PKC137" s="6"/>
      <c r="PKD137" s="6"/>
      <c r="PKE137" s="7"/>
      <c r="PKF137" s="8"/>
      <c r="PKG137" s="6"/>
      <c r="PKH137" s="6"/>
      <c r="PKI137" s="7"/>
      <c r="PKJ137" s="8"/>
      <c r="PKK137" s="6"/>
      <c r="PKL137" s="6"/>
      <c r="PKM137" s="7"/>
      <c r="PKN137" s="8"/>
      <c r="PKO137" s="6"/>
      <c r="PKP137" s="6"/>
      <c r="PKQ137" s="7"/>
      <c r="PKR137" s="8"/>
      <c r="PKS137" s="6"/>
      <c r="PKT137" s="6"/>
      <c r="PKU137" s="7"/>
      <c r="PKV137" s="8"/>
      <c r="PKW137" s="6"/>
      <c r="PKX137" s="6"/>
      <c r="PKY137" s="7"/>
      <c r="PKZ137" s="8"/>
      <c r="PLA137" s="6"/>
      <c r="PLB137" s="6"/>
      <c r="PLC137" s="7"/>
      <c r="PLD137" s="8"/>
      <c r="PLE137" s="6"/>
      <c r="PLF137" s="6"/>
      <c r="PLG137" s="7"/>
      <c r="PLH137" s="8"/>
      <c r="PLI137" s="6"/>
      <c r="PLJ137" s="6"/>
      <c r="PLK137" s="7"/>
      <c r="PLL137" s="8"/>
      <c r="PLM137" s="6"/>
      <c r="PLN137" s="6"/>
      <c r="PLO137" s="7"/>
      <c r="PLP137" s="8"/>
      <c r="PLQ137" s="6"/>
      <c r="PLR137" s="6"/>
      <c r="PLS137" s="7"/>
      <c r="PLT137" s="8"/>
      <c r="PLU137" s="6"/>
      <c r="PLV137" s="6"/>
      <c r="PLW137" s="7"/>
      <c r="PLX137" s="8"/>
      <c r="PLY137" s="6"/>
      <c r="PLZ137" s="6"/>
      <c r="PMA137" s="7"/>
      <c r="PMB137" s="8"/>
      <c r="PMC137" s="6"/>
      <c r="PMD137" s="6"/>
      <c r="PME137" s="7"/>
      <c r="PMF137" s="8"/>
      <c r="PMG137" s="6"/>
      <c r="PMH137" s="6"/>
      <c r="PMI137" s="7"/>
      <c r="PMJ137" s="8"/>
      <c r="PMK137" s="6"/>
      <c r="PML137" s="6"/>
      <c r="PMM137" s="7"/>
      <c r="PMN137" s="8"/>
      <c r="PMO137" s="6"/>
      <c r="PMP137" s="6"/>
      <c r="PMQ137" s="7"/>
      <c r="PMR137" s="8"/>
      <c r="PMS137" s="6"/>
      <c r="PMT137" s="6"/>
      <c r="PMU137" s="7"/>
      <c r="PMV137" s="8"/>
      <c r="PMW137" s="6"/>
      <c r="PMX137" s="6"/>
      <c r="PMY137" s="7"/>
      <c r="PMZ137" s="8"/>
      <c r="PNA137" s="6"/>
      <c r="PNB137" s="6"/>
      <c r="PNC137" s="7"/>
      <c r="PND137" s="8"/>
      <c r="PNE137" s="6"/>
      <c r="PNF137" s="6"/>
      <c r="PNG137" s="7"/>
      <c r="PNH137" s="8"/>
      <c r="PNI137" s="6"/>
      <c r="PNJ137" s="6"/>
      <c r="PNK137" s="7"/>
      <c r="PNL137" s="8"/>
      <c r="PNM137" s="6"/>
      <c r="PNN137" s="6"/>
      <c r="PNO137" s="7"/>
      <c r="PNP137" s="8"/>
      <c r="PNQ137" s="6"/>
      <c r="PNR137" s="6"/>
      <c r="PNS137" s="7"/>
      <c r="PNT137" s="8"/>
      <c r="PNU137" s="6"/>
      <c r="PNV137" s="6"/>
      <c r="PNW137" s="7"/>
      <c r="PNX137" s="8"/>
      <c r="PNY137" s="6"/>
      <c r="PNZ137" s="6"/>
      <c r="POA137" s="7"/>
      <c r="POB137" s="8"/>
      <c r="POC137" s="6"/>
      <c r="POD137" s="6"/>
      <c r="POE137" s="7"/>
      <c r="POF137" s="8"/>
      <c r="POG137" s="6"/>
      <c r="POH137" s="6"/>
      <c r="POI137" s="7"/>
      <c r="POJ137" s="8"/>
      <c r="POK137" s="6"/>
      <c r="POL137" s="6"/>
      <c r="POM137" s="7"/>
      <c r="PON137" s="8"/>
      <c r="POO137" s="6"/>
      <c r="POP137" s="6"/>
      <c r="POQ137" s="7"/>
      <c r="POR137" s="8"/>
      <c r="POS137" s="6"/>
      <c r="POT137" s="6"/>
      <c r="POU137" s="7"/>
      <c r="POV137" s="8"/>
      <c r="POW137" s="6"/>
      <c r="POX137" s="6"/>
      <c r="POY137" s="7"/>
      <c r="POZ137" s="8"/>
      <c r="PPA137" s="6"/>
      <c r="PPB137" s="6"/>
      <c r="PPC137" s="7"/>
      <c r="PPD137" s="8"/>
      <c r="PPE137" s="6"/>
      <c r="PPF137" s="6"/>
      <c r="PPG137" s="7"/>
      <c r="PPH137" s="8"/>
      <c r="PPI137" s="6"/>
      <c r="PPJ137" s="6"/>
      <c r="PPK137" s="7"/>
      <c r="PPL137" s="8"/>
      <c r="PPM137" s="6"/>
      <c r="PPN137" s="6"/>
      <c r="PPO137" s="7"/>
      <c r="PPP137" s="8"/>
      <c r="PPQ137" s="6"/>
      <c r="PPR137" s="6"/>
      <c r="PPS137" s="7"/>
      <c r="PPT137" s="8"/>
      <c r="PPU137" s="6"/>
      <c r="PPV137" s="6"/>
      <c r="PPW137" s="7"/>
      <c r="PPX137" s="8"/>
      <c r="PPY137" s="6"/>
      <c r="PPZ137" s="6"/>
      <c r="PQA137" s="7"/>
      <c r="PQB137" s="8"/>
      <c r="PQC137" s="6"/>
      <c r="PQD137" s="6"/>
      <c r="PQE137" s="7"/>
      <c r="PQF137" s="8"/>
      <c r="PQG137" s="6"/>
      <c r="PQH137" s="6"/>
      <c r="PQI137" s="7"/>
      <c r="PQJ137" s="8"/>
      <c r="PQK137" s="6"/>
      <c r="PQL137" s="6"/>
      <c r="PQM137" s="7"/>
      <c r="PQN137" s="8"/>
      <c r="PQO137" s="6"/>
      <c r="PQP137" s="6"/>
      <c r="PQQ137" s="7"/>
      <c r="PQR137" s="8"/>
      <c r="PQS137" s="6"/>
      <c r="PQT137" s="6"/>
      <c r="PQU137" s="7"/>
      <c r="PQV137" s="8"/>
      <c r="PQW137" s="6"/>
      <c r="PQX137" s="6"/>
      <c r="PQY137" s="7"/>
      <c r="PQZ137" s="8"/>
      <c r="PRA137" s="6"/>
      <c r="PRB137" s="6"/>
      <c r="PRC137" s="7"/>
      <c r="PRD137" s="8"/>
      <c r="PRE137" s="6"/>
      <c r="PRF137" s="6"/>
      <c r="PRG137" s="7"/>
      <c r="PRH137" s="8"/>
      <c r="PRI137" s="6"/>
      <c r="PRJ137" s="6"/>
      <c r="PRK137" s="7"/>
      <c r="PRL137" s="8"/>
      <c r="PRM137" s="6"/>
      <c r="PRN137" s="6"/>
      <c r="PRO137" s="7"/>
      <c r="PRP137" s="8"/>
      <c r="PRQ137" s="6"/>
      <c r="PRR137" s="6"/>
      <c r="PRS137" s="7"/>
      <c r="PRT137" s="8"/>
      <c r="PRU137" s="6"/>
      <c r="PRV137" s="6"/>
      <c r="PRW137" s="7"/>
      <c r="PRX137" s="8"/>
      <c r="PRY137" s="6"/>
      <c r="PRZ137" s="6"/>
      <c r="PSA137" s="7"/>
      <c r="PSB137" s="8"/>
      <c r="PSC137" s="6"/>
      <c r="PSD137" s="6"/>
      <c r="PSE137" s="7"/>
      <c r="PSF137" s="8"/>
      <c r="PSG137" s="6"/>
      <c r="PSH137" s="6"/>
      <c r="PSI137" s="7"/>
      <c r="PSJ137" s="8"/>
      <c r="PSK137" s="6"/>
      <c r="PSL137" s="6"/>
      <c r="PSM137" s="7"/>
      <c r="PSN137" s="8"/>
      <c r="PSO137" s="6"/>
      <c r="PSP137" s="6"/>
      <c r="PSQ137" s="7"/>
      <c r="PSR137" s="8"/>
      <c r="PSS137" s="6"/>
      <c r="PST137" s="6"/>
      <c r="PSU137" s="7"/>
      <c r="PSV137" s="8"/>
      <c r="PSW137" s="6"/>
      <c r="PSX137" s="6"/>
      <c r="PSY137" s="7"/>
      <c r="PSZ137" s="8"/>
      <c r="PTA137" s="6"/>
      <c r="PTB137" s="6"/>
      <c r="PTC137" s="7"/>
      <c r="PTD137" s="8"/>
      <c r="PTE137" s="6"/>
      <c r="PTF137" s="6"/>
      <c r="PTG137" s="7"/>
      <c r="PTH137" s="8"/>
      <c r="PTI137" s="6"/>
      <c r="PTJ137" s="6"/>
      <c r="PTK137" s="7"/>
      <c r="PTL137" s="8"/>
      <c r="PTM137" s="6"/>
      <c r="PTN137" s="6"/>
      <c r="PTO137" s="7"/>
      <c r="PTP137" s="8"/>
      <c r="PTQ137" s="6"/>
      <c r="PTR137" s="6"/>
      <c r="PTS137" s="7"/>
      <c r="PTT137" s="8"/>
      <c r="PTU137" s="6"/>
      <c r="PTV137" s="6"/>
      <c r="PTW137" s="7"/>
      <c r="PTX137" s="8"/>
      <c r="PTY137" s="6"/>
      <c r="PTZ137" s="6"/>
      <c r="PUA137" s="7"/>
      <c r="PUB137" s="8"/>
      <c r="PUC137" s="6"/>
      <c r="PUD137" s="6"/>
      <c r="PUE137" s="7"/>
      <c r="PUF137" s="8"/>
      <c r="PUG137" s="6"/>
      <c r="PUH137" s="6"/>
      <c r="PUI137" s="7"/>
      <c r="PUJ137" s="8"/>
      <c r="PUK137" s="6"/>
      <c r="PUL137" s="6"/>
      <c r="PUM137" s="7"/>
      <c r="PUN137" s="8"/>
      <c r="PUO137" s="6"/>
      <c r="PUP137" s="6"/>
      <c r="PUQ137" s="7"/>
      <c r="PUR137" s="8"/>
      <c r="PUS137" s="6"/>
      <c r="PUT137" s="6"/>
      <c r="PUU137" s="7"/>
      <c r="PUV137" s="8"/>
      <c r="PUW137" s="6"/>
      <c r="PUX137" s="6"/>
      <c r="PUY137" s="7"/>
      <c r="PUZ137" s="8"/>
      <c r="PVA137" s="6"/>
      <c r="PVB137" s="6"/>
      <c r="PVC137" s="7"/>
      <c r="PVD137" s="8"/>
      <c r="PVE137" s="6"/>
      <c r="PVF137" s="6"/>
      <c r="PVG137" s="7"/>
      <c r="PVH137" s="8"/>
      <c r="PVI137" s="6"/>
      <c r="PVJ137" s="6"/>
      <c r="PVK137" s="7"/>
      <c r="PVL137" s="8"/>
      <c r="PVM137" s="6"/>
      <c r="PVN137" s="6"/>
      <c r="PVO137" s="7"/>
      <c r="PVP137" s="8"/>
      <c r="PVQ137" s="6"/>
      <c r="PVR137" s="6"/>
      <c r="PVS137" s="7"/>
      <c r="PVT137" s="8"/>
      <c r="PVU137" s="6"/>
      <c r="PVV137" s="6"/>
      <c r="PVW137" s="7"/>
      <c r="PVX137" s="8"/>
      <c r="PVY137" s="6"/>
      <c r="PVZ137" s="6"/>
      <c r="PWA137" s="7"/>
      <c r="PWB137" s="8"/>
      <c r="PWC137" s="6"/>
      <c r="PWD137" s="6"/>
      <c r="PWE137" s="7"/>
      <c r="PWF137" s="8"/>
      <c r="PWG137" s="6"/>
      <c r="PWH137" s="6"/>
      <c r="PWI137" s="7"/>
      <c r="PWJ137" s="8"/>
      <c r="PWK137" s="6"/>
      <c r="PWL137" s="6"/>
      <c r="PWM137" s="7"/>
      <c r="PWN137" s="8"/>
      <c r="PWO137" s="6"/>
      <c r="PWP137" s="6"/>
      <c r="PWQ137" s="7"/>
      <c r="PWR137" s="8"/>
      <c r="PWS137" s="6"/>
      <c r="PWT137" s="6"/>
      <c r="PWU137" s="7"/>
      <c r="PWV137" s="8"/>
      <c r="PWW137" s="6"/>
      <c r="PWX137" s="6"/>
      <c r="PWY137" s="7"/>
      <c r="PWZ137" s="8"/>
      <c r="PXA137" s="6"/>
      <c r="PXB137" s="6"/>
      <c r="PXC137" s="7"/>
      <c r="PXD137" s="8"/>
      <c r="PXE137" s="6"/>
      <c r="PXF137" s="6"/>
      <c r="PXG137" s="7"/>
      <c r="PXH137" s="8"/>
      <c r="PXI137" s="6"/>
      <c r="PXJ137" s="6"/>
      <c r="PXK137" s="7"/>
      <c r="PXL137" s="8"/>
      <c r="PXM137" s="6"/>
      <c r="PXN137" s="6"/>
      <c r="PXO137" s="7"/>
      <c r="PXP137" s="8"/>
      <c r="PXQ137" s="6"/>
      <c r="PXR137" s="6"/>
      <c r="PXS137" s="7"/>
      <c r="PXT137" s="8"/>
      <c r="PXU137" s="6"/>
      <c r="PXV137" s="6"/>
      <c r="PXW137" s="7"/>
      <c r="PXX137" s="8"/>
      <c r="PXY137" s="6"/>
      <c r="PXZ137" s="6"/>
      <c r="PYA137" s="7"/>
      <c r="PYB137" s="8"/>
      <c r="PYC137" s="6"/>
      <c r="PYD137" s="6"/>
      <c r="PYE137" s="7"/>
      <c r="PYF137" s="8"/>
      <c r="PYG137" s="6"/>
      <c r="PYH137" s="6"/>
      <c r="PYI137" s="7"/>
      <c r="PYJ137" s="8"/>
      <c r="PYK137" s="6"/>
      <c r="PYL137" s="6"/>
      <c r="PYM137" s="7"/>
      <c r="PYN137" s="8"/>
      <c r="PYO137" s="6"/>
      <c r="PYP137" s="6"/>
      <c r="PYQ137" s="7"/>
      <c r="PYR137" s="8"/>
      <c r="PYS137" s="6"/>
      <c r="PYT137" s="6"/>
      <c r="PYU137" s="7"/>
      <c r="PYV137" s="8"/>
      <c r="PYW137" s="6"/>
      <c r="PYX137" s="6"/>
      <c r="PYY137" s="7"/>
      <c r="PYZ137" s="8"/>
      <c r="PZA137" s="6"/>
      <c r="PZB137" s="6"/>
      <c r="PZC137" s="7"/>
      <c r="PZD137" s="8"/>
      <c r="PZE137" s="6"/>
      <c r="PZF137" s="6"/>
      <c r="PZG137" s="7"/>
      <c r="PZH137" s="8"/>
      <c r="PZI137" s="6"/>
      <c r="PZJ137" s="6"/>
      <c r="PZK137" s="7"/>
      <c r="PZL137" s="8"/>
      <c r="PZM137" s="6"/>
      <c r="PZN137" s="6"/>
      <c r="PZO137" s="7"/>
      <c r="PZP137" s="8"/>
      <c r="PZQ137" s="6"/>
      <c r="PZR137" s="6"/>
      <c r="PZS137" s="7"/>
      <c r="PZT137" s="8"/>
      <c r="PZU137" s="6"/>
      <c r="PZV137" s="6"/>
      <c r="PZW137" s="7"/>
      <c r="PZX137" s="8"/>
      <c r="PZY137" s="6"/>
      <c r="PZZ137" s="6"/>
      <c r="QAA137" s="7"/>
      <c r="QAB137" s="8"/>
      <c r="QAC137" s="6"/>
      <c r="QAD137" s="6"/>
      <c r="QAE137" s="7"/>
      <c r="QAF137" s="8"/>
      <c r="QAG137" s="6"/>
      <c r="QAH137" s="6"/>
      <c r="QAI137" s="7"/>
      <c r="QAJ137" s="8"/>
      <c r="QAK137" s="6"/>
      <c r="QAL137" s="6"/>
      <c r="QAM137" s="7"/>
      <c r="QAN137" s="8"/>
      <c r="QAO137" s="6"/>
      <c r="QAP137" s="6"/>
      <c r="QAQ137" s="7"/>
      <c r="QAR137" s="8"/>
      <c r="QAS137" s="6"/>
      <c r="QAT137" s="6"/>
      <c r="QAU137" s="7"/>
      <c r="QAV137" s="8"/>
      <c r="QAW137" s="6"/>
      <c r="QAX137" s="6"/>
      <c r="QAY137" s="7"/>
      <c r="QAZ137" s="8"/>
      <c r="QBA137" s="6"/>
      <c r="QBB137" s="6"/>
      <c r="QBC137" s="7"/>
      <c r="QBD137" s="8"/>
      <c r="QBE137" s="6"/>
      <c r="QBF137" s="6"/>
      <c r="QBG137" s="7"/>
      <c r="QBH137" s="8"/>
      <c r="QBI137" s="6"/>
      <c r="QBJ137" s="6"/>
      <c r="QBK137" s="7"/>
      <c r="QBL137" s="8"/>
      <c r="QBM137" s="6"/>
      <c r="QBN137" s="6"/>
      <c r="QBO137" s="7"/>
      <c r="QBP137" s="8"/>
      <c r="QBQ137" s="6"/>
      <c r="QBR137" s="6"/>
      <c r="QBS137" s="7"/>
      <c r="QBT137" s="8"/>
      <c r="QBU137" s="6"/>
      <c r="QBV137" s="6"/>
      <c r="QBW137" s="7"/>
      <c r="QBX137" s="8"/>
      <c r="QBY137" s="6"/>
      <c r="QBZ137" s="6"/>
      <c r="QCA137" s="7"/>
      <c r="QCB137" s="8"/>
      <c r="QCC137" s="6"/>
      <c r="QCD137" s="6"/>
      <c r="QCE137" s="7"/>
      <c r="QCF137" s="8"/>
      <c r="QCG137" s="6"/>
      <c r="QCH137" s="6"/>
      <c r="QCI137" s="7"/>
      <c r="QCJ137" s="8"/>
      <c r="QCK137" s="6"/>
      <c r="QCL137" s="6"/>
      <c r="QCM137" s="7"/>
      <c r="QCN137" s="8"/>
      <c r="QCO137" s="6"/>
      <c r="QCP137" s="6"/>
      <c r="QCQ137" s="7"/>
      <c r="QCR137" s="8"/>
      <c r="QCS137" s="6"/>
      <c r="QCT137" s="6"/>
      <c r="QCU137" s="7"/>
      <c r="QCV137" s="8"/>
      <c r="QCW137" s="6"/>
      <c r="QCX137" s="6"/>
      <c r="QCY137" s="7"/>
      <c r="QCZ137" s="8"/>
      <c r="QDA137" s="6"/>
      <c r="QDB137" s="6"/>
      <c r="QDC137" s="7"/>
      <c r="QDD137" s="8"/>
      <c r="QDE137" s="6"/>
      <c r="QDF137" s="6"/>
      <c r="QDG137" s="7"/>
      <c r="QDH137" s="8"/>
      <c r="QDI137" s="6"/>
      <c r="QDJ137" s="6"/>
      <c r="QDK137" s="7"/>
      <c r="QDL137" s="8"/>
      <c r="QDM137" s="6"/>
      <c r="QDN137" s="6"/>
      <c r="QDO137" s="7"/>
      <c r="QDP137" s="8"/>
      <c r="QDQ137" s="6"/>
      <c r="QDR137" s="6"/>
      <c r="QDS137" s="7"/>
      <c r="QDT137" s="8"/>
      <c r="QDU137" s="6"/>
      <c r="QDV137" s="6"/>
      <c r="QDW137" s="7"/>
      <c r="QDX137" s="8"/>
      <c r="QDY137" s="6"/>
      <c r="QDZ137" s="6"/>
      <c r="QEA137" s="7"/>
      <c r="QEB137" s="8"/>
      <c r="QEC137" s="6"/>
      <c r="QED137" s="6"/>
      <c r="QEE137" s="7"/>
      <c r="QEF137" s="8"/>
      <c r="QEG137" s="6"/>
      <c r="QEH137" s="6"/>
      <c r="QEI137" s="7"/>
      <c r="QEJ137" s="8"/>
      <c r="QEK137" s="6"/>
      <c r="QEL137" s="6"/>
      <c r="QEM137" s="7"/>
      <c r="QEN137" s="8"/>
      <c r="QEO137" s="6"/>
      <c r="QEP137" s="6"/>
      <c r="QEQ137" s="7"/>
      <c r="QER137" s="8"/>
      <c r="QES137" s="6"/>
      <c r="QET137" s="6"/>
      <c r="QEU137" s="7"/>
      <c r="QEV137" s="8"/>
      <c r="QEW137" s="6"/>
      <c r="QEX137" s="6"/>
      <c r="QEY137" s="7"/>
      <c r="QEZ137" s="8"/>
      <c r="QFA137" s="6"/>
      <c r="QFB137" s="6"/>
      <c r="QFC137" s="7"/>
      <c r="QFD137" s="8"/>
      <c r="QFE137" s="6"/>
      <c r="QFF137" s="6"/>
      <c r="QFG137" s="7"/>
      <c r="QFH137" s="8"/>
      <c r="QFI137" s="6"/>
      <c r="QFJ137" s="6"/>
      <c r="QFK137" s="7"/>
      <c r="QFL137" s="8"/>
      <c r="QFM137" s="6"/>
      <c r="QFN137" s="6"/>
      <c r="QFO137" s="7"/>
      <c r="QFP137" s="8"/>
      <c r="QFQ137" s="6"/>
      <c r="QFR137" s="6"/>
      <c r="QFS137" s="7"/>
      <c r="QFT137" s="8"/>
      <c r="QFU137" s="6"/>
      <c r="QFV137" s="6"/>
      <c r="QFW137" s="7"/>
      <c r="QFX137" s="8"/>
      <c r="QFY137" s="6"/>
      <c r="QFZ137" s="6"/>
      <c r="QGA137" s="7"/>
      <c r="QGB137" s="8"/>
      <c r="QGC137" s="6"/>
      <c r="QGD137" s="6"/>
      <c r="QGE137" s="7"/>
      <c r="QGF137" s="8"/>
      <c r="QGG137" s="6"/>
      <c r="QGH137" s="6"/>
      <c r="QGI137" s="7"/>
      <c r="QGJ137" s="8"/>
      <c r="QGK137" s="6"/>
      <c r="QGL137" s="6"/>
      <c r="QGM137" s="7"/>
      <c r="QGN137" s="8"/>
      <c r="QGO137" s="6"/>
      <c r="QGP137" s="6"/>
      <c r="QGQ137" s="7"/>
      <c r="QGR137" s="8"/>
      <c r="QGS137" s="6"/>
      <c r="QGT137" s="6"/>
      <c r="QGU137" s="7"/>
      <c r="QGV137" s="8"/>
      <c r="QGW137" s="6"/>
      <c r="QGX137" s="6"/>
      <c r="QGY137" s="7"/>
      <c r="QGZ137" s="8"/>
      <c r="QHA137" s="6"/>
      <c r="QHB137" s="6"/>
      <c r="QHC137" s="7"/>
      <c r="QHD137" s="8"/>
      <c r="QHE137" s="6"/>
      <c r="QHF137" s="6"/>
      <c r="QHG137" s="7"/>
      <c r="QHH137" s="8"/>
      <c r="QHI137" s="6"/>
      <c r="QHJ137" s="6"/>
      <c r="QHK137" s="7"/>
      <c r="QHL137" s="8"/>
      <c r="QHM137" s="6"/>
      <c r="QHN137" s="6"/>
      <c r="QHO137" s="7"/>
      <c r="QHP137" s="8"/>
      <c r="QHQ137" s="6"/>
      <c r="QHR137" s="6"/>
      <c r="QHS137" s="7"/>
      <c r="QHT137" s="8"/>
      <c r="QHU137" s="6"/>
      <c r="QHV137" s="6"/>
      <c r="QHW137" s="7"/>
      <c r="QHX137" s="8"/>
      <c r="QHY137" s="6"/>
      <c r="QHZ137" s="6"/>
      <c r="QIA137" s="7"/>
      <c r="QIB137" s="8"/>
      <c r="QIC137" s="6"/>
      <c r="QID137" s="6"/>
      <c r="QIE137" s="7"/>
      <c r="QIF137" s="8"/>
      <c r="QIG137" s="6"/>
      <c r="QIH137" s="6"/>
      <c r="QII137" s="7"/>
      <c r="QIJ137" s="8"/>
      <c r="QIK137" s="6"/>
      <c r="QIL137" s="6"/>
      <c r="QIM137" s="7"/>
      <c r="QIN137" s="8"/>
      <c r="QIO137" s="6"/>
      <c r="QIP137" s="6"/>
      <c r="QIQ137" s="7"/>
      <c r="QIR137" s="8"/>
      <c r="QIS137" s="6"/>
      <c r="QIT137" s="6"/>
      <c r="QIU137" s="7"/>
      <c r="QIV137" s="8"/>
      <c r="QIW137" s="6"/>
      <c r="QIX137" s="6"/>
      <c r="QIY137" s="7"/>
      <c r="QIZ137" s="8"/>
      <c r="QJA137" s="6"/>
      <c r="QJB137" s="6"/>
      <c r="QJC137" s="7"/>
      <c r="QJD137" s="8"/>
      <c r="QJE137" s="6"/>
      <c r="QJF137" s="6"/>
      <c r="QJG137" s="7"/>
      <c r="QJH137" s="8"/>
      <c r="QJI137" s="6"/>
      <c r="QJJ137" s="6"/>
      <c r="QJK137" s="7"/>
      <c r="QJL137" s="8"/>
      <c r="QJM137" s="6"/>
      <c r="QJN137" s="6"/>
      <c r="QJO137" s="7"/>
      <c r="QJP137" s="8"/>
      <c r="QJQ137" s="6"/>
      <c r="QJR137" s="6"/>
      <c r="QJS137" s="7"/>
      <c r="QJT137" s="8"/>
      <c r="QJU137" s="6"/>
      <c r="QJV137" s="6"/>
      <c r="QJW137" s="7"/>
      <c r="QJX137" s="8"/>
      <c r="QJY137" s="6"/>
      <c r="QJZ137" s="6"/>
      <c r="QKA137" s="7"/>
      <c r="QKB137" s="8"/>
      <c r="QKC137" s="6"/>
      <c r="QKD137" s="6"/>
      <c r="QKE137" s="7"/>
      <c r="QKF137" s="8"/>
      <c r="QKG137" s="6"/>
      <c r="QKH137" s="6"/>
      <c r="QKI137" s="7"/>
      <c r="QKJ137" s="8"/>
      <c r="QKK137" s="6"/>
      <c r="QKL137" s="6"/>
      <c r="QKM137" s="7"/>
      <c r="QKN137" s="8"/>
      <c r="QKO137" s="6"/>
      <c r="QKP137" s="6"/>
      <c r="QKQ137" s="7"/>
      <c r="QKR137" s="8"/>
      <c r="QKS137" s="6"/>
      <c r="QKT137" s="6"/>
      <c r="QKU137" s="7"/>
      <c r="QKV137" s="8"/>
      <c r="QKW137" s="6"/>
      <c r="QKX137" s="6"/>
      <c r="QKY137" s="7"/>
      <c r="QKZ137" s="8"/>
      <c r="QLA137" s="6"/>
      <c r="QLB137" s="6"/>
      <c r="QLC137" s="7"/>
      <c r="QLD137" s="8"/>
      <c r="QLE137" s="6"/>
      <c r="QLF137" s="6"/>
      <c r="QLG137" s="7"/>
      <c r="QLH137" s="8"/>
      <c r="QLI137" s="6"/>
      <c r="QLJ137" s="6"/>
      <c r="QLK137" s="7"/>
      <c r="QLL137" s="8"/>
      <c r="QLM137" s="6"/>
      <c r="QLN137" s="6"/>
      <c r="QLO137" s="7"/>
      <c r="QLP137" s="8"/>
      <c r="QLQ137" s="6"/>
      <c r="QLR137" s="6"/>
      <c r="QLS137" s="7"/>
      <c r="QLT137" s="8"/>
      <c r="QLU137" s="6"/>
      <c r="QLV137" s="6"/>
      <c r="QLW137" s="7"/>
      <c r="QLX137" s="8"/>
      <c r="QLY137" s="6"/>
      <c r="QLZ137" s="6"/>
      <c r="QMA137" s="7"/>
      <c r="QMB137" s="8"/>
      <c r="QMC137" s="6"/>
      <c r="QMD137" s="6"/>
      <c r="QME137" s="7"/>
      <c r="QMF137" s="8"/>
      <c r="QMG137" s="6"/>
      <c r="QMH137" s="6"/>
      <c r="QMI137" s="7"/>
      <c r="QMJ137" s="8"/>
      <c r="QMK137" s="6"/>
      <c r="QML137" s="6"/>
      <c r="QMM137" s="7"/>
      <c r="QMN137" s="8"/>
      <c r="QMO137" s="6"/>
      <c r="QMP137" s="6"/>
      <c r="QMQ137" s="7"/>
      <c r="QMR137" s="8"/>
      <c r="QMS137" s="6"/>
      <c r="QMT137" s="6"/>
      <c r="QMU137" s="7"/>
      <c r="QMV137" s="8"/>
      <c r="QMW137" s="6"/>
      <c r="QMX137" s="6"/>
      <c r="QMY137" s="7"/>
      <c r="QMZ137" s="8"/>
      <c r="QNA137" s="6"/>
      <c r="QNB137" s="6"/>
      <c r="QNC137" s="7"/>
      <c r="QND137" s="8"/>
      <c r="QNE137" s="6"/>
      <c r="QNF137" s="6"/>
      <c r="QNG137" s="7"/>
      <c r="QNH137" s="8"/>
      <c r="QNI137" s="6"/>
      <c r="QNJ137" s="6"/>
      <c r="QNK137" s="7"/>
      <c r="QNL137" s="8"/>
      <c r="QNM137" s="6"/>
      <c r="QNN137" s="6"/>
      <c r="QNO137" s="7"/>
      <c r="QNP137" s="8"/>
      <c r="QNQ137" s="6"/>
      <c r="QNR137" s="6"/>
      <c r="QNS137" s="7"/>
      <c r="QNT137" s="8"/>
      <c r="QNU137" s="6"/>
      <c r="QNV137" s="6"/>
      <c r="QNW137" s="7"/>
      <c r="QNX137" s="8"/>
      <c r="QNY137" s="6"/>
      <c r="QNZ137" s="6"/>
      <c r="QOA137" s="7"/>
      <c r="QOB137" s="8"/>
      <c r="QOC137" s="6"/>
      <c r="QOD137" s="6"/>
      <c r="QOE137" s="7"/>
      <c r="QOF137" s="8"/>
      <c r="QOG137" s="6"/>
      <c r="QOH137" s="6"/>
      <c r="QOI137" s="7"/>
      <c r="QOJ137" s="8"/>
      <c r="QOK137" s="6"/>
      <c r="QOL137" s="6"/>
      <c r="QOM137" s="7"/>
      <c r="QON137" s="8"/>
      <c r="QOO137" s="6"/>
      <c r="QOP137" s="6"/>
      <c r="QOQ137" s="7"/>
      <c r="QOR137" s="8"/>
      <c r="QOS137" s="6"/>
      <c r="QOT137" s="6"/>
      <c r="QOU137" s="7"/>
      <c r="QOV137" s="8"/>
      <c r="QOW137" s="6"/>
      <c r="QOX137" s="6"/>
      <c r="QOY137" s="7"/>
      <c r="QOZ137" s="8"/>
      <c r="QPA137" s="6"/>
      <c r="QPB137" s="6"/>
      <c r="QPC137" s="7"/>
      <c r="QPD137" s="8"/>
      <c r="QPE137" s="6"/>
      <c r="QPF137" s="6"/>
      <c r="QPG137" s="7"/>
      <c r="QPH137" s="8"/>
      <c r="QPI137" s="6"/>
      <c r="QPJ137" s="6"/>
      <c r="QPK137" s="7"/>
      <c r="QPL137" s="8"/>
      <c r="QPM137" s="6"/>
      <c r="QPN137" s="6"/>
      <c r="QPO137" s="7"/>
      <c r="QPP137" s="8"/>
      <c r="QPQ137" s="6"/>
      <c r="QPR137" s="6"/>
      <c r="QPS137" s="7"/>
      <c r="QPT137" s="8"/>
      <c r="QPU137" s="6"/>
      <c r="QPV137" s="6"/>
      <c r="QPW137" s="7"/>
      <c r="QPX137" s="8"/>
      <c r="QPY137" s="6"/>
      <c r="QPZ137" s="6"/>
      <c r="QQA137" s="7"/>
      <c r="QQB137" s="8"/>
      <c r="QQC137" s="6"/>
      <c r="QQD137" s="6"/>
      <c r="QQE137" s="7"/>
      <c r="QQF137" s="8"/>
      <c r="QQG137" s="6"/>
      <c r="QQH137" s="6"/>
      <c r="QQI137" s="7"/>
      <c r="QQJ137" s="8"/>
      <c r="QQK137" s="6"/>
      <c r="QQL137" s="6"/>
      <c r="QQM137" s="7"/>
      <c r="QQN137" s="8"/>
      <c r="QQO137" s="6"/>
      <c r="QQP137" s="6"/>
      <c r="QQQ137" s="7"/>
      <c r="QQR137" s="8"/>
      <c r="QQS137" s="6"/>
      <c r="QQT137" s="6"/>
      <c r="QQU137" s="7"/>
      <c r="QQV137" s="8"/>
      <c r="QQW137" s="6"/>
      <c r="QQX137" s="6"/>
      <c r="QQY137" s="7"/>
      <c r="QQZ137" s="8"/>
      <c r="QRA137" s="6"/>
      <c r="QRB137" s="6"/>
      <c r="QRC137" s="7"/>
      <c r="QRD137" s="8"/>
      <c r="QRE137" s="6"/>
      <c r="QRF137" s="6"/>
      <c r="QRG137" s="7"/>
      <c r="QRH137" s="8"/>
      <c r="QRI137" s="6"/>
      <c r="QRJ137" s="6"/>
      <c r="QRK137" s="7"/>
      <c r="QRL137" s="8"/>
      <c r="QRM137" s="6"/>
      <c r="QRN137" s="6"/>
      <c r="QRO137" s="7"/>
      <c r="QRP137" s="8"/>
      <c r="QRQ137" s="6"/>
      <c r="QRR137" s="6"/>
      <c r="QRS137" s="7"/>
      <c r="QRT137" s="8"/>
      <c r="QRU137" s="6"/>
      <c r="QRV137" s="6"/>
      <c r="QRW137" s="7"/>
      <c r="QRX137" s="8"/>
      <c r="QRY137" s="6"/>
      <c r="QRZ137" s="6"/>
      <c r="QSA137" s="7"/>
      <c r="QSB137" s="8"/>
      <c r="QSC137" s="6"/>
      <c r="QSD137" s="6"/>
      <c r="QSE137" s="7"/>
      <c r="QSF137" s="8"/>
      <c r="QSG137" s="6"/>
      <c r="QSH137" s="6"/>
      <c r="QSI137" s="7"/>
      <c r="QSJ137" s="8"/>
      <c r="QSK137" s="6"/>
      <c r="QSL137" s="6"/>
      <c r="QSM137" s="7"/>
      <c r="QSN137" s="8"/>
      <c r="QSO137" s="6"/>
      <c r="QSP137" s="6"/>
      <c r="QSQ137" s="7"/>
      <c r="QSR137" s="8"/>
      <c r="QSS137" s="6"/>
      <c r="QST137" s="6"/>
      <c r="QSU137" s="7"/>
      <c r="QSV137" s="8"/>
      <c r="QSW137" s="6"/>
      <c r="QSX137" s="6"/>
      <c r="QSY137" s="7"/>
      <c r="QSZ137" s="8"/>
      <c r="QTA137" s="6"/>
      <c r="QTB137" s="6"/>
      <c r="QTC137" s="7"/>
      <c r="QTD137" s="8"/>
      <c r="QTE137" s="6"/>
      <c r="QTF137" s="6"/>
      <c r="QTG137" s="7"/>
      <c r="QTH137" s="8"/>
      <c r="QTI137" s="6"/>
      <c r="QTJ137" s="6"/>
      <c r="QTK137" s="7"/>
      <c r="QTL137" s="8"/>
      <c r="QTM137" s="6"/>
      <c r="QTN137" s="6"/>
      <c r="QTO137" s="7"/>
      <c r="QTP137" s="8"/>
      <c r="QTQ137" s="6"/>
      <c r="QTR137" s="6"/>
      <c r="QTS137" s="7"/>
      <c r="QTT137" s="8"/>
      <c r="QTU137" s="6"/>
      <c r="QTV137" s="6"/>
      <c r="QTW137" s="7"/>
      <c r="QTX137" s="8"/>
      <c r="QTY137" s="6"/>
      <c r="QTZ137" s="6"/>
      <c r="QUA137" s="7"/>
      <c r="QUB137" s="8"/>
      <c r="QUC137" s="6"/>
      <c r="QUD137" s="6"/>
      <c r="QUE137" s="7"/>
      <c r="QUF137" s="8"/>
      <c r="QUG137" s="6"/>
      <c r="QUH137" s="6"/>
      <c r="QUI137" s="7"/>
      <c r="QUJ137" s="8"/>
      <c r="QUK137" s="6"/>
      <c r="QUL137" s="6"/>
      <c r="QUM137" s="7"/>
      <c r="QUN137" s="8"/>
      <c r="QUO137" s="6"/>
      <c r="QUP137" s="6"/>
      <c r="QUQ137" s="7"/>
      <c r="QUR137" s="8"/>
      <c r="QUS137" s="6"/>
      <c r="QUT137" s="6"/>
      <c r="QUU137" s="7"/>
      <c r="QUV137" s="8"/>
      <c r="QUW137" s="6"/>
      <c r="QUX137" s="6"/>
      <c r="QUY137" s="7"/>
      <c r="QUZ137" s="8"/>
      <c r="QVA137" s="6"/>
      <c r="QVB137" s="6"/>
      <c r="QVC137" s="7"/>
      <c r="QVD137" s="8"/>
      <c r="QVE137" s="6"/>
      <c r="QVF137" s="6"/>
      <c r="QVG137" s="7"/>
      <c r="QVH137" s="8"/>
      <c r="QVI137" s="6"/>
      <c r="QVJ137" s="6"/>
      <c r="QVK137" s="7"/>
      <c r="QVL137" s="8"/>
      <c r="QVM137" s="6"/>
      <c r="QVN137" s="6"/>
      <c r="QVO137" s="7"/>
      <c r="QVP137" s="8"/>
      <c r="QVQ137" s="6"/>
      <c r="QVR137" s="6"/>
      <c r="QVS137" s="7"/>
      <c r="QVT137" s="8"/>
      <c r="QVU137" s="6"/>
      <c r="QVV137" s="6"/>
      <c r="QVW137" s="7"/>
      <c r="QVX137" s="8"/>
      <c r="QVY137" s="6"/>
      <c r="QVZ137" s="6"/>
      <c r="QWA137" s="7"/>
      <c r="QWB137" s="8"/>
      <c r="QWC137" s="6"/>
      <c r="QWD137" s="6"/>
      <c r="QWE137" s="7"/>
      <c r="QWF137" s="8"/>
      <c r="QWG137" s="6"/>
      <c r="QWH137" s="6"/>
      <c r="QWI137" s="7"/>
      <c r="QWJ137" s="8"/>
      <c r="QWK137" s="6"/>
      <c r="QWL137" s="6"/>
      <c r="QWM137" s="7"/>
      <c r="QWN137" s="8"/>
      <c r="QWO137" s="6"/>
      <c r="QWP137" s="6"/>
      <c r="QWQ137" s="7"/>
      <c r="QWR137" s="8"/>
      <c r="QWS137" s="6"/>
      <c r="QWT137" s="6"/>
      <c r="QWU137" s="7"/>
      <c r="QWV137" s="8"/>
      <c r="QWW137" s="6"/>
      <c r="QWX137" s="6"/>
      <c r="QWY137" s="7"/>
      <c r="QWZ137" s="8"/>
      <c r="QXA137" s="6"/>
      <c r="QXB137" s="6"/>
      <c r="QXC137" s="7"/>
      <c r="QXD137" s="8"/>
      <c r="QXE137" s="6"/>
      <c r="QXF137" s="6"/>
      <c r="QXG137" s="7"/>
      <c r="QXH137" s="8"/>
      <c r="QXI137" s="6"/>
      <c r="QXJ137" s="6"/>
      <c r="QXK137" s="7"/>
      <c r="QXL137" s="8"/>
      <c r="QXM137" s="6"/>
      <c r="QXN137" s="6"/>
      <c r="QXO137" s="7"/>
      <c r="QXP137" s="8"/>
      <c r="QXQ137" s="6"/>
      <c r="QXR137" s="6"/>
      <c r="QXS137" s="7"/>
      <c r="QXT137" s="8"/>
      <c r="QXU137" s="6"/>
      <c r="QXV137" s="6"/>
      <c r="QXW137" s="7"/>
      <c r="QXX137" s="8"/>
      <c r="QXY137" s="6"/>
      <c r="QXZ137" s="6"/>
      <c r="QYA137" s="7"/>
      <c r="QYB137" s="8"/>
      <c r="QYC137" s="6"/>
      <c r="QYD137" s="6"/>
      <c r="QYE137" s="7"/>
      <c r="QYF137" s="8"/>
      <c r="QYG137" s="6"/>
      <c r="QYH137" s="6"/>
      <c r="QYI137" s="7"/>
      <c r="QYJ137" s="8"/>
      <c r="QYK137" s="6"/>
      <c r="QYL137" s="6"/>
      <c r="QYM137" s="7"/>
      <c r="QYN137" s="8"/>
      <c r="QYO137" s="6"/>
      <c r="QYP137" s="6"/>
      <c r="QYQ137" s="7"/>
      <c r="QYR137" s="8"/>
      <c r="QYS137" s="6"/>
      <c r="QYT137" s="6"/>
      <c r="QYU137" s="7"/>
      <c r="QYV137" s="8"/>
      <c r="QYW137" s="6"/>
      <c r="QYX137" s="6"/>
      <c r="QYY137" s="7"/>
      <c r="QYZ137" s="8"/>
      <c r="QZA137" s="6"/>
      <c r="QZB137" s="6"/>
      <c r="QZC137" s="7"/>
      <c r="QZD137" s="8"/>
      <c r="QZE137" s="6"/>
      <c r="QZF137" s="6"/>
      <c r="QZG137" s="7"/>
      <c r="QZH137" s="8"/>
      <c r="QZI137" s="6"/>
      <c r="QZJ137" s="6"/>
      <c r="QZK137" s="7"/>
      <c r="QZL137" s="8"/>
      <c r="QZM137" s="6"/>
      <c r="QZN137" s="6"/>
      <c r="QZO137" s="7"/>
      <c r="QZP137" s="8"/>
      <c r="QZQ137" s="6"/>
      <c r="QZR137" s="6"/>
      <c r="QZS137" s="7"/>
      <c r="QZT137" s="8"/>
      <c r="QZU137" s="6"/>
      <c r="QZV137" s="6"/>
      <c r="QZW137" s="7"/>
      <c r="QZX137" s="8"/>
      <c r="QZY137" s="6"/>
      <c r="QZZ137" s="6"/>
      <c r="RAA137" s="7"/>
      <c r="RAB137" s="8"/>
      <c r="RAC137" s="6"/>
      <c r="RAD137" s="6"/>
      <c r="RAE137" s="7"/>
      <c r="RAF137" s="8"/>
      <c r="RAG137" s="6"/>
      <c r="RAH137" s="6"/>
      <c r="RAI137" s="7"/>
      <c r="RAJ137" s="8"/>
      <c r="RAK137" s="6"/>
      <c r="RAL137" s="6"/>
      <c r="RAM137" s="7"/>
      <c r="RAN137" s="8"/>
      <c r="RAO137" s="6"/>
      <c r="RAP137" s="6"/>
      <c r="RAQ137" s="7"/>
      <c r="RAR137" s="8"/>
      <c r="RAS137" s="6"/>
      <c r="RAT137" s="6"/>
      <c r="RAU137" s="7"/>
      <c r="RAV137" s="8"/>
      <c r="RAW137" s="6"/>
      <c r="RAX137" s="6"/>
      <c r="RAY137" s="7"/>
      <c r="RAZ137" s="8"/>
      <c r="RBA137" s="6"/>
      <c r="RBB137" s="6"/>
      <c r="RBC137" s="7"/>
      <c r="RBD137" s="8"/>
      <c r="RBE137" s="6"/>
      <c r="RBF137" s="6"/>
      <c r="RBG137" s="7"/>
      <c r="RBH137" s="8"/>
      <c r="RBI137" s="6"/>
      <c r="RBJ137" s="6"/>
      <c r="RBK137" s="7"/>
      <c r="RBL137" s="8"/>
      <c r="RBM137" s="6"/>
      <c r="RBN137" s="6"/>
      <c r="RBO137" s="7"/>
      <c r="RBP137" s="8"/>
      <c r="RBQ137" s="6"/>
      <c r="RBR137" s="6"/>
      <c r="RBS137" s="7"/>
      <c r="RBT137" s="8"/>
      <c r="RBU137" s="6"/>
      <c r="RBV137" s="6"/>
      <c r="RBW137" s="7"/>
      <c r="RBX137" s="8"/>
      <c r="RBY137" s="6"/>
      <c r="RBZ137" s="6"/>
      <c r="RCA137" s="7"/>
      <c r="RCB137" s="8"/>
      <c r="RCC137" s="6"/>
      <c r="RCD137" s="6"/>
      <c r="RCE137" s="7"/>
      <c r="RCF137" s="8"/>
      <c r="RCG137" s="6"/>
      <c r="RCH137" s="6"/>
      <c r="RCI137" s="7"/>
      <c r="RCJ137" s="8"/>
      <c r="RCK137" s="6"/>
      <c r="RCL137" s="6"/>
      <c r="RCM137" s="7"/>
      <c r="RCN137" s="8"/>
      <c r="RCO137" s="6"/>
      <c r="RCP137" s="6"/>
      <c r="RCQ137" s="7"/>
      <c r="RCR137" s="8"/>
      <c r="RCS137" s="6"/>
      <c r="RCT137" s="6"/>
      <c r="RCU137" s="7"/>
      <c r="RCV137" s="8"/>
      <c r="RCW137" s="6"/>
      <c r="RCX137" s="6"/>
      <c r="RCY137" s="7"/>
      <c r="RCZ137" s="8"/>
      <c r="RDA137" s="6"/>
      <c r="RDB137" s="6"/>
      <c r="RDC137" s="7"/>
      <c r="RDD137" s="8"/>
      <c r="RDE137" s="6"/>
      <c r="RDF137" s="6"/>
      <c r="RDG137" s="7"/>
      <c r="RDH137" s="8"/>
      <c r="RDI137" s="6"/>
      <c r="RDJ137" s="6"/>
      <c r="RDK137" s="7"/>
      <c r="RDL137" s="8"/>
      <c r="RDM137" s="6"/>
      <c r="RDN137" s="6"/>
      <c r="RDO137" s="7"/>
      <c r="RDP137" s="8"/>
      <c r="RDQ137" s="6"/>
      <c r="RDR137" s="6"/>
      <c r="RDS137" s="7"/>
      <c r="RDT137" s="8"/>
      <c r="RDU137" s="6"/>
      <c r="RDV137" s="6"/>
      <c r="RDW137" s="7"/>
      <c r="RDX137" s="8"/>
      <c r="RDY137" s="6"/>
      <c r="RDZ137" s="6"/>
      <c r="REA137" s="7"/>
      <c r="REB137" s="8"/>
      <c r="REC137" s="6"/>
      <c r="RED137" s="6"/>
      <c r="REE137" s="7"/>
      <c r="REF137" s="8"/>
      <c r="REG137" s="6"/>
      <c r="REH137" s="6"/>
      <c r="REI137" s="7"/>
      <c r="REJ137" s="8"/>
      <c r="REK137" s="6"/>
      <c r="REL137" s="6"/>
      <c r="REM137" s="7"/>
      <c r="REN137" s="8"/>
      <c r="REO137" s="6"/>
      <c r="REP137" s="6"/>
      <c r="REQ137" s="7"/>
      <c r="RER137" s="8"/>
      <c r="RES137" s="6"/>
      <c r="RET137" s="6"/>
      <c r="REU137" s="7"/>
      <c r="REV137" s="8"/>
      <c r="REW137" s="6"/>
      <c r="REX137" s="6"/>
      <c r="REY137" s="7"/>
      <c r="REZ137" s="8"/>
      <c r="RFA137" s="6"/>
      <c r="RFB137" s="6"/>
      <c r="RFC137" s="7"/>
      <c r="RFD137" s="8"/>
      <c r="RFE137" s="6"/>
      <c r="RFF137" s="6"/>
      <c r="RFG137" s="7"/>
      <c r="RFH137" s="8"/>
      <c r="RFI137" s="6"/>
      <c r="RFJ137" s="6"/>
      <c r="RFK137" s="7"/>
      <c r="RFL137" s="8"/>
      <c r="RFM137" s="6"/>
      <c r="RFN137" s="6"/>
      <c r="RFO137" s="7"/>
      <c r="RFP137" s="8"/>
      <c r="RFQ137" s="6"/>
      <c r="RFR137" s="6"/>
      <c r="RFS137" s="7"/>
      <c r="RFT137" s="8"/>
      <c r="RFU137" s="6"/>
      <c r="RFV137" s="6"/>
      <c r="RFW137" s="7"/>
      <c r="RFX137" s="8"/>
      <c r="RFY137" s="6"/>
      <c r="RFZ137" s="6"/>
      <c r="RGA137" s="7"/>
      <c r="RGB137" s="8"/>
      <c r="RGC137" s="6"/>
      <c r="RGD137" s="6"/>
      <c r="RGE137" s="7"/>
      <c r="RGF137" s="8"/>
      <c r="RGG137" s="6"/>
      <c r="RGH137" s="6"/>
      <c r="RGI137" s="7"/>
      <c r="RGJ137" s="8"/>
      <c r="RGK137" s="6"/>
      <c r="RGL137" s="6"/>
      <c r="RGM137" s="7"/>
      <c r="RGN137" s="8"/>
      <c r="RGO137" s="6"/>
      <c r="RGP137" s="6"/>
      <c r="RGQ137" s="7"/>
      <c r="RGR137" s="8"/>
      <c r="RGS137" s="6"/>
      <c r="RGT137" s="6"/>
      <c r="RGU137" s="7"/>
      <c r="RGV137" s="8"/>
      <c r="RGW137" s="6"/>
      <c r="RGX137" s="6"/>
      <c r="RGY137" s="7"/>
      <c r="RGZ137" s="8"/>
      <c r="RHA137" s="6"/>
      <c r="RHB137" s="6"/>
      <c r="RHC137" s="7"/>
      <c r="RHD137" s="8"/>
      <c r="RHE137" s="6"/>
      <c r="RHF137" s="6"/>
      <c r="RHG137" s="7"/>
      <c r="RHH137" s="8"/>
      <c r="RHI137" s="6"/>
      <c r="RHJ137" s="6"/>
      <c r="RHK137" s="7"/>
      <c r="RHL137" s="8"/>
      <c r="RHM137" s="6"/>
      <c r="RHN137" s="6"/>
      <c r="RHO137" s="7"/>
      <c r="RHP137" s="8"/>
      <c r="RHQ137" s="6"/>
      <c r="RHR137" s="6"/>
      <c r="RHS137" s="7"/>
      <c r="RHT137" s="8"/>
      <c r="RHU137" s="6"/>
      <c r="RHV137" s="6"/>
      <c r="RHW137" s="7"/>
      <c r="RHX137" s="8"/>
      <c r="RHY137" s="6"/>
      <c r="RHZ137" s="6"/>
      <c r="RIA137" s="7"/>
      <c r="RIB137" s="8"/>
      <c r="RIC137" s="6"/>
      <c r="RID137" s="6"/>
      <c r="RIE137" s="7"/>
      <c r="RIF137" s="8"/>
      <c r="RIG137" s="6"/>
      <c r="RIH137" s="6"/>
      <c r="RII137" s="7"/>
      <c r="RIJ137" s="8"/>
      <c r="RIK137" s="6"/>
      <c r="RIL137" s="6"/>
      <c r="RIM137" s="7"/>
      <c r="RIN137" s="8"/>
      <c r="RIO137" s="6"/>
      <c r="RIP137" s="6"/>
      <c r="RIQ137" s="7"/>
      <c r="RIR137" s="8"/>
      <c r="RIS137" s="6"/>
      <c r="RIT137" s="6"/>
      <c r="RIU137" s="7"/>
      <c r="RIV137" s="8"/>
      <c r="RIW137" s="6"/>
      <c r="RIX137" s="6"/>
      <c r="RIY137" s="7"/>
      <c r="RIZ137" s="8"/>
      <c r="RJA137" s="6"/>
      <c r="RJB137" s="6"/>
      <c r="RJC137" s="7"/>
      <c r="RJD137" s="8"/>
      <c r="RJE137" s="6"/>
      <c r="RJF137" s="6"/>
      <c r="RJG137" s="7"/>
      <c r="RJH137" s="8"/>
      <c r="RJI137" s="6"/>
      <c r="RJJ137" s="6"/>
      <c r="RJK137" s="7"/>
      <c r="RJL137" s="8"/>
      <c r="RJM137" s="6"/>
      <c r="RJN137" s="6"/>
      <c r="RJO137" s="7"/>
      <c r="RJP137" s="8"/>
      <c r="RJQ137" s="6"/>
      <c r="RJR137" s="6"/>
      <c r="RJS137" s="7"/>
      <c r="RJT137" s="8"/>
      <c r="RJU137" s="6"/>
      <c r="RJV137" s="6"/>
      <c r="RJW137" s="7"/>
      <c r="RJX137" s="8"/>
      <c r="RJY137" s="6"/>
      <c r="RJZ137" s="6"/>
      <c r="RKA137" s="7"/>
      <c r="RKB137" s="8"/>
      <c r="RKC137" s="6"/>
      <c r="RKD137" s="6"/>
      <c r="RKE137" s="7"/>
      <c r="RKF137" s="8"/>
      <c r="RKG137" s="6"/>
      <c r="RKH137" s="6"/>
      <c r="RKI137" s="7"/>
      <c r="RKJ137" s="8"/>
      <c r="RKK137" s="6"/>
      <c r="RKL137" s="6"/>
      <c r="RKM137" s="7"/>
      <c r="RKN137" s="8"/>
      <c r="RKO137" s="6"/>
      <c r="RKP137" s="6"/>
      <c r="RKQ137" s="7"/>
      <c r="RKR137" s="8"/>
      <c r="RKS137" s="6"/>
      <c r="RKT137" s="6"/>
      <c r="RKU137" s="7"/>
      <c r="RKV137" s="8"/>
      <c r="RKW137" s="6"/>
      <c r="RKX137" s="6"/>
      <c r="RKY137" s="7"/>
      <c r="RKZ137" s="8"/>
      <c r="RLA137" s="6"/>
      <c r="RLB137" s="6"/>
      <c r="RLC137" s="7"/>
      <c r="RLD137" s="8"/>
      <c r="RLE137" s="6"/>
      <c r="RLF137" s="6"/>
      <c r="RLG137" s="7"/>
      <c r="RLH137" s="8"/>
      <c r="RLI137" s="6"/>
      <c r="RLJ137" s="6"/>
      <c r="RLK137" s="7"/>
      <c r="RLL137" s="8"/>
      <c r="RLM137" s="6"/>
      <c r="RLN137" s="6"/>
      <c r="RLO137" s="7"/>
      <c r="RLP137" s="8"/>
      <c r="RLQ137" s="6"/>
      <c r="RLR137" s="6"/>
      <c r="RLS137" s="7"/>
      <c r="RLT137" s="8"/>
      <c r="RLU137" s="6"/>
      <c r="RLV137" s="6"/>
      <c r="RLW137" s="7"/>
      <c r="RLX137" s="8"/>
      <c r="RLY137" s="6"/>
      <c r="RLZ137" s="6"/>
      <c r="RMA137" s="7"/>
      <c r="RMB137" s="8"/>
      <c r="RMC137" s="6"/>
      <c r="RMD137" s="6"/>
      <c r="RME137" s="7"/>
      <c r="RMF137" s="8"/>
      <c r="RMG137" s="6"/>
      <c r="RMH137" s="6"/>
      <c r="RMI137" s="7"/>
      <c r="RMJ137" s="8"/>
      <c r="RMK137" s="6"/>
      <c r="RML137" s="6"/>
      <c r="RMM137" s="7"/>
      <c r="RMN137" s="8"/>
      <c r="RMO137" s="6"/>
      <c r="RMP137" s="6"/>
      <c r="RMQ137" s="7"/>
      <c r="RMR137" s="8"/>
      <c r="RMS137" s="6"/>
      <c r="RMT137" s="6"/>
      <c r="RMU137" s="7"/>
      <c r="RMV137" s="8"/>
      <c r="RMW137" s="6"/>
      <c r="RMX137" s="6"/>
      <c r="RMY137" s="7"/>
      <c r="RMZ137" s="8"/>
      <c r="RNA137" s="6"/>
      <c r="RNB137" s="6"/>
      <c r="RNC137" s="7"/>
      <c r="RND137" s="8"/>
      <c r="RNE137" s="6"/>
      <c r="RNF137" s="6"/>
      <c r="RNG137" s="7"/>
      <c r="RNH137" s="8"/>
      <c r="RNI137" s="6"/>
      <c r="RNJ137" s="6"/>
      <c r="RNK137" s="7"/>
      <c r="RNL137" s="8"/>
      <c r="RNM137" s="6"/>
      <c r="RNN137" s="6"/>
      <c r="RNO137" s="7"/>
      <c r="RNP137" s="8"/>
      <c r="RNQ137" s="6"/>
      <c r="RNR137" s="6"/>
      <c r="RNS137" s="7"/>
      <c r="RNT137" s="8"/>
      <c r="RNU137" s="6"/>
      <c r="RNV137" s="6"/>
      <c r="RNW137" s="7"/>
      <c r="RNX137" s="8"/>
      <c r="RNY137" s="6"/>
      <c r="RNZ137" s="6"/>
      <c r="ROA137" s="7"/>
      <c r="ROB137" s="8"/>
      <c r="ROC137" s="6"/>
      <c r="ROD137" s="6"/>
      <c r="ROE137" s="7"/>
      <c r="ROF137" s="8"/>
      <c r="ROG137" s="6"/>
      <c r="ROH137" s="6"/>
      <c r="ROI137" s="7"/>
      <c r="ROJ137" s="8"/>
      <c r="ROK137" s="6"/>
      <c r="ROL137" s="6"/>
      <c r="ROM137" s="7"/>
      <c r="RON137" s="8"/>
      <c r="ROO137" s="6"/>
      <c r="ROP137" s="6"/>
      <c r="ROQ137" s="7"/>
      <c r="ROR137" s="8"/>
      <c r="ROS137" s="6"/>
      <c r="ROT137" s="6"/>
      <c r="ROU137" s="7"/>
      <c r="ROV137" s="8"/>
      <c r="ROW137" s="6"/>
      <c r="ROX137" s="6"/>
      <c r="ROY137" s="7"/>
      <c r="ROZ137" s="8"/>
      <c r="RPA137" s="6"/>
      <c r="RPB137" s="6"/>
      <c r="RPC137" s="7"/>
      <c r="RPD137" s="8"/>
      <c r="RPE137" s="6"/>
      <c r="RPF137" s="6"/>
      <c r="RPG137" s="7"/>
      <c r="RPH137" s="8"/>
      <c r="RPI137" s="6"/>
      <c r="RPJ137" s="6"/>
      <c r="RPK137" s="7"/>
      <c r="RPL137" s="8"/>
      <c r="RPM137" s="6"/>
      <c r="RPN137" s="6"/>
      <c r="RPO137" s="7"/>
      <c r="RPP137" s="8"/>
      <c r="RPQ137" s="6"/>
      <c r="RPR137" s="6"/>
      <c r="RPS137" s="7"/>
      <c r="RPT137" s="8"/>
      <c r="RPU137" s="6"/>
      <c r="RPV137" s="6"/>
      <c r="RPW137" s="7"/>
      <c r="RPX137" s="8"/>
      <c r="RPY137" s="6"/>
      <c r="RPZ137" s="6"/>
      <c r="RQA137" s="7"/>
      <c r="RQB137" s="8"/>
      <c r="RQC137" s="6"/>
      <c r="RQD137" s="6"/>
      <c r="RQE137" s="7"/>
      <c r="RQF137" s="8"/>
      <c r="RQG137" s="6"/>
      <c r="RQH137" s="6"/>
      <c r="RQI137" s="7"/>
      <c r="RQJ137" s="8"/>
      <c r="RQK137" s="6"/>
      <c r="RQL137" s="6"/>
      <c r="RQM137" s="7"/>
      <c r="RQN137" s="8"/>
      <c r="RQO137" s="6"/>
      <c r="RQP137" s="6"/>
      <c r="RQQ137" s="7"/>
      <c r="RQR137" s="8"/>
      <c r="RQS137" s="6"/>
      <c r="RQT137" s="6"/>
      <c r="RQU137" s="7"/>
      <c r="RQV137" s="8"/>
      <c r="RQW137" s="6"/>
      <c r="RQX137" s="6"/>
      <c r="RQY137" s="7"/>
      <c r="RQZ137" s="8"/>
      <c r="RRA137" s="6"/>
      <c r="RRB137" s="6"/>
      <c r="RRC137" s="7"/>
      <c r="RRD137" s="8"/>
      <c r="RRE137" s="6"/>
      <c r="RRF137" s="6"/>
      <c r="RRG137" s="7"/>
      <c r="RRH137" s="8"/>
      <c r="RRI137" s="6"/>
      <c r="RRJ137" s="6"/>
      <c r="RRK137" s="7"/>
      <c r="RRL137" s="8"/>
      <c r="RRM137" s="6"/>
      <c r="RRN137" s="6"/>
      <c r="RRO137" s="7"/>
      <c r="RRP137" s="8"/>
      <c r="RRQ137" s="6"/>
      <c r="RRR137" s="6"/>
      <c r="RRS137" s="7"/>
      <c r="RRT137" s="8"/>
      <c r="RRU137" s="6"/>
      <c r="RRV137" s="6"/>
      <c r="RRW137" s="7"/>
      <c r="RRX137" s="8"/>
      <c r="RRY137" s="6"/>
      <c r="RRZ137" s="6"/>
      <c r="RSA137" s="7"/>
      <c r="RSB137" s="8"/>
      <c r="RSC137" s="6"/>
      <c r="RSD137" s="6"/>
      <c r="RSE137" s="7"/>
      <c r="RSF137" s="8"/>
      <c r="RSG137" s="6"/>
      <c r="RSH137" s="6"/>
      <c r="RSI137" s="7"/>
      <c r="RSJ137" s="8"/>
      <c r="RSK137" s="6"/>
      <c r="RSL137" s="6"/>
      <c r="RSM137" s="7"/>
      <c r="RSN137" s="8"/>
      <c r="RSO137" s="6"/>
      <c r="RSP137" s="6"/>
      <c r="RSQ137" s="7"/>
      <c r="RSR137" s="8"/>
      <c r="RSS137" s="6"/>
      <c r="RST137" s="6"/>
      <c r="RSU137" s="7"/>
      <c r="RSV137" s="8"/>
      <c r="RSW137" s="6"/>
      <c r="RSX137" s="6"/>
      <c r="RSY137" s="7"/>
      <c r="RSZ137" s="8"/>
      <c r="RTA137" s="6"/>
      <c r="RTB137" s="6"/>
      <c r="RTC137" s="7"/>
      <c r="RTD137" s="8"/>
      <c r="RTE137" s="6"/>
      <c r="RTF137" s="6"/>
      <c r="RTG137" s="7"/>
      <c r="RTH137" s="8"/>
      <c r="RTI137" s="6"/>
      <c r="RTJ137" s="6"/>
      <c r="RTK137" s="7"/>
      <c r="RTL137" s="8"/>
      <c r="RTM137" s="6"/>
      <c r="RTN137" s="6"/>
      <c r="RTO137" s="7"/>
      <c r="RTP137" s="8"/>
      <c r="RTQ137" s="6"/>
      <c r="RTR137" s="6"/>
      <c r="RTS137" s="7"/>
      <c r="RTT137" s="8"/>
      <c r="RTU137" s="6"/>
      <c r="RTV137" s="6"/>
      <c r="RTW137" s="7"/>
      <c r="RTX137" s="8"/>
      <c r="RTY137" s="6"/>
      <c r="RTZ137" s="6"/>
      <c r="RUA137" s="7"/>
      <c r="RUB137" s="8"/>
      <c r="RUC137" s="6"/>
      <c r="RUD137" s="6"/>
      <c r="RUE137" s="7"/>
      <c r="RUF137" s="8"/>
      <c r="RUG137" s="6"/>
      <c r="RUH137" s="6"/>
      <c r="RUI137" s="7"/>
      <c r="RUJ137" s="8"/>
      <c r="RUK137" s="6"/>
      <c r="RUL137" s="6"/>
      <c r="RUM137" s="7"/>
      <c r="RUN137" s="8"/>
      <c r="RUO137" s="6"/>
      <c r="RUP137" s="6"/>
      <c r="RUQ137" s="7"/>
      <c r="RUR137" s="8"/>
      <c r="RUS137" s="6"/>
      <c r="RUT137" s="6"/>
      <c r="RUU137" s="7"/>
      <c r="RUV137" s="8"/>
      <c r="RUW137" s="6"/>
      <c r="RUX137" s="6"/>
      <c r="RUY137" s="7"/>
      <c r="RUZ137" s="8"/>
      <c r="RVA137" s="6"/>
      <c r="RVB137" s="6"/>
      <c r="RVC137" s="7"/>
      <c r="RVD137" s="8"/>
      <c r="RVE137" s="6"/>
      <c r="RVF137" s="6"/>
      <c r="RVG137" s="7"/>
      <c r="RVH137" s="8"/>
      <c r="RVI137" s="6"/>
      <c r="RVJ137" s="6"/>
      <c r="RVK137" s="7"/>
      <c r="RVL137" s="8"/>
      <c r="RVM137" s="6"/>
      <c r="RVN137" s="6"/>
      <c r="RVO137" s="7"/>
      <c r="RVP137" s="8"/>
      <c r="RVQ137" s="6"/>
      <c r="RVR137" s="6"/>
      <c r="RVS137" s="7"/>
      <c r="RVT137" s="8"/>
      <c r="RVU137" s="6"/>
      <c r="RVV137" s="6"/>
      <c r="RVW137" s="7"/>
      <c r="RVX137" s="8"/>
      <c r="RVY137" s="6"/>
      <c r="RVZ137" s="6"/>
      <c r="RWA137" s="7"/>
      <c r="RWB137" s="8"/>
      <c r="RWC137" s="6"/>
      <c r="RWD137" s="6"/>
      <c r="RWE137" s="7"/>
      <c r="RWF137" s="8"/>
      <c r="RWG137" s="6"/>
      <c r="RWH137" s="6"/>
      <c r="RWI137" s="7"/>
      <c r="RWJ137" s="8"/>
      <c r="RWK137" s="6"/>
      <c r="RWL137" s="6"/>
      <c r="RWM137" s="7"/>
      <c r="RWN137" s="8"/>
      <c r="RWO137" s="6"/>
      <c r="RWP137" s="6"/>
      <c r="RWQ137" s="7"/>
      <c r="RWR137" s="8"/>
      <c r="RWS137" s="6"/>
      <c r="RWT137" s="6"/>
      <c r="RWU137" s="7"/>
      <c r="RWV137" s="8"/>
      <c r="RWW137" s="6"/>
      <c r="RWX137" s="6"/>
      <c r="RWY137" s="7"/>
      <c r="RWZ137" s="8"/>
      <c r="RXA137" s="6"/>
      <c r="RXB137" s="6"/>
      <c r="RXC137" s="7"/>
      <c r="RXD137" s="8"/>
      <c r="RXE137" s="6"/>
      <c r="RXF137" s="6"/>
      <c r="RXG137" s="7"/>
      <c r="RXH137" s="8"/>
      <c r="RXI137" s="6"/>
      <c r="RXJ137" s="6"/>
      <c r="RXK137" s="7"/>
      <c r="RXL137" s="8"/>
      <c r="RXM137" s="6"/>
      <c r="RXN137" s="6"/>
      <c r="RXO137" s="7"/>
      <c r="RXP137" s="8"/>
      <c r="RXQ137" s="6"/>
      <c r="RXR137" s="6"/>
      <c r="RXS137" s="7"/>
      <c r="RXT137" s="8"/>
      <c r="RXU137" s="6"/>
      <c r="RXV137" s="6"/>
      <c r="RXW137" s="7"/>
      <c r="RXX137" s="8"/>
      <c r="RXY137" s="6"/>
      <c r="RXZ137" s="6"/>
      <c r="RYA137" s="7"/>
      <c r="RYB137" s="8"/>
      <c r="RYC137" s="6"/>
      <c r="RYD137" s="6"/>
      <c r="RYE137" s="7"/>
      <c r="RYF137" s="8"/>
      <c r="RYG137" s="6"/>
      <c r="RYH137" s="6"/>
      <c r="RYI137" s="7"/>
      <c r="RYJ137" s="8"/>
      <c r="RYK137" s="6"/>
      <c r="RYL137" s="6"/>
      <c r="RYM137" s="7"/>
      <c r="RYN137" s="8"/>
      <c r="RYO137" s="6"/>
      <c r="RYP137" s="6"/>
      <c r="RYQ137" s="7"/>
      <c r="RYR137" s="8"/>
      <c r="RYS137" s="6"/>
      <c r="RYT137" s="6"/>
      <c r="RYU137" s="7"/>
      <c r="RYV137" s="8"/>
      <c r="RYW137" s="6"/>
      <c r="RYX137" s="6"/>
      <c r="RYY137" s="7"/>
      <c r="RYZ137" s="8"/>
      <c r="RZA137" s="6"/>
      <c r="RZB137" s="6"/>
      <c r="RZC137" s="7"/>
      <c r="RZD137" s="8"/>
      <c r="RZE137" s="6"/>
      <c r="RZF137" s="6"/>
      <c r="RZG137" s="7"/>
      <c r="RZH137" s="8"/>
      <c r="RZI137" s="6"/>
      <c r="RZJ137" s="6"/>
      <c r="RZK137" s="7"/>
      <c r="RZL137" s="8"/>
      <c r="RZM137" s="6"/>
      <c r="RZN137" s="6"/>
      <c r="RZO137" s="7"/>
      <c r="RZP137" s="8"/>
      <c r="RZQ137" s="6"/>
      <c r="RZR137" s="6"/>
      <c r="RZS137" s="7"/>
      <c r="RZT137" s="8"/>
      <c r="RZU137" s="6"/>
      <c r="RZV137" s="6"/>
      <c r="RZW137" s="7"/>
      <c r="RZX137" s="8"/>
      <c r="RZY137" s="6"/>
      <c r="RZZ137" s="6"/>
      <c r="SAA137" s="7"/>
      <c r="SAB137" s="8"/>
      <c r="SAC137" s="6"/>
      <c r="SAD137" s="6"/>
      <c r="SAE137" s="7"/>
      <c r="SAF137" s="8"/>
      <c r="SAG137" s="6"/>
      <c r="SAH137" s="6"/>
      <c r="SAI137" s="7"/>
      <c r="SAJ137" s="8"/>
      <c r="SAK137" s="6"/>
      <c r="SAL137" s="6"/>
      <c r="SAM137" s="7"/>
      <c r="SAN137" s="8"/>
      <c r="SAO137" s="6"/>
      <c r="SAP137" s="6"/>
      <c r="SAQ137" s="7"/>
      <c r="SAR137" s="8"/>
      <c r="SAS137" s="6"/>
      <c r="SAT137" s="6"/>
      <c r="SAU137" s="7"/>
      <c r="SAV137" s="8"/>
      <c r="SAW137" s="6"/>
      <c r="SAX137" s="6"/>
      <c r="SAY137" s="7"/>
      <c r="SAZ137" s="8"/>
      <c r="SBA137" s="6"/>
      <c r="SBB137" s="6"/>
      <c r="SBC137" s="7"/>
      <c r="SBD137" s="8"/>
      <c r="SBE137" s="6"/>
      <c r="SBF137" s="6"/>
      <c r="SBG137" s="7"/>
      <c r="SBH137" s="8"/>
      <c r="SBI137" s="6"/>
      <c r="SBJ137" s="6"/>
      <c r="SBK137" s="7"/>
      <c r="SBL137" s="8"/>
      <c r="SBM137" s="6"/>
      <c r="SBN137" s="6"/>
      <c r="SBO137" s="7"/>
      <c r="SBP137" s="8"/>
      <c r="SBQ137" s="6"/>
      <c r="SBR137" s="6"/>
      <c r="SBS137" s="7"/>
      <c r="SBT137" s="8"/>
      <c r="SBU137" s="6"/>
      <c r="SBV137" s="6"/>
      <c r="SBW137" s="7"/>
      <c r="SBX137" s="8"/>
      <c r="SBY137" s="6"/>
      <c r="SBZ137" s="6"/>
      <c r="SCA137" s="7"/>
      <c r="SCB137" s="8"/>
      <c r="SCC137" s="6"/>
      <c r="SCD137" s="6"/>
      <c r="SCE137" s="7"/>
      <c r="SCF137" s="8"/>
      <c r="SCG137" s="6"/>
      <c r="SCH137" s="6"/>
      <c r="SCI137" s="7"/>
      <c r="SCJ137" s="8"/>
      <c r="SCK137" s="6"/>
      <c r="SCL137" s="6"/>
      <c r="SCM137" s="7"/>
      <c r="SCN137" s="8"/>
      <c r="SCO137" s="6"/>
      <c r="SCP137" s="6"/>
      <c r="SCQ137" s="7"/>
      <c r="SCR137" s="8"/>
      <c r="SCS137" s="6"/>
      <c r="SCT137" s="6"/>
      <c r="SCU137" s="7"/>
      <c r="SCV137" s="8"/>
      <c r="SCW137" s="6"/>
      <c r="SCX137" s="6"/>
      <c r="SCY137" s="7"/>
      <c r="SCZ137" s="8"/>
      <c r="SDA137" s="6"/>
      <c r="SDB137" s="6"/>
      <c r="SDC137" s="7"/>
      <c r="SDD137" s="8"/>
      <c r="SDE137" s="6"/>
      <c r="SDF137" s="6"/>
      <c r="SDG137" s="7"/>
      <c r="SDH137" s="8"/>
      <c r="SDI137" s="6"/>
      <c r="SDJ137" s="6"/>
      <c r="SDK137" s="7"/>
      <c r="SDL137" s="8"/>
      <c r="SDM137" s="6"/>
      <c r="SDN137" s="6"/>
      <c r="SDO137" s="7"/>
      <c r="SDP137" s="8"/>
      <c r="SDQ137" s="6"/>
      <c r="SDR137" s="6"/>
      <c r="SDS137" s="7"/>
      <c r="SDT137" s="8"/>
      <c r="SDU137" s="6"/>
      <c r="SDV137" s="6"/>
      <c r="SDW137" s="7"/>
      <c r="SDX137" s="8"/>
      <c r="SDY137" s="6"/>
      <c r="SDZ137" s="6"/>
      <c r="SEA137" s="7"/>
      <c r="SEB137" s="8"/>
      <c r="SEC137" s="6"/>
      <c r="SED137" s="6"/>
      <c r="SEE137" s="7"/>
      <c r="SEF137" s="8"/>
      <c r="SEG137" s="6"/>
      <c r="SEH137" s="6"/>
      <c r="SEI137" s="7"/>
      <c r="SEJ137" s="8"/>
      <c r="SEK137" s="6"/>
      <c r="SEL137" s="6"/>
      <c r="SEM137" s="7"/>
      <c r="SEN137" s="8"/>
      <c r="SEO137" s="6"/>
      <c r="SEP137" s="6"/>
      <c r="SEQ137" s="7"/>
      <c r="SER137" s="8"/>
      <c r="SES137" s="6"/>
      <c r="SET137" s="6"/>
      <c r="SEU137" s="7"/>
      <c r="SEV137" s="8"/>
      <c r="SEW137" s="6"/>
      <c r="SEX137" s="6"/>
      <c r="SEY137" s="7"/>
      <c r="SEZ137" s="8"/>
      <c r="SFA137" s="6"/>
      <c r="SFB137" s="6"/>
      <c r="SFC137" s="7"/>
      <c r="SFD137" s="8"/>
      <c r="SFE137" s="6"/>
      <c r="SFF137" s="6"/>
      <c r="SFG137" s="7"/>
      <c r="SFH137" s="8"/>
      <c r="SFI137" s="6"/>
      <c r="SFJ137" s="6"/>
      <c r="SFK137" s="7"/>
      <c r="SFL137" s="8"/>
      <c r="SFM137" s="6"/>
      <c r="SFN137" s="6"/>
      <c r="SFO137" s="7"/>
      <c r="SFP137" s="8"/>
      <c r="SFQ137" s="6"/>
      <c r="SFR137" s="6"/>
      <c r="SFS137" s="7"/>
      <c r="SFT137" s="8"/>
      <c r="SFU137" s="6"/>
      <c r="SFV137" s="6"/>
      <c r="SFW137" s="7"/>
      <c r="SFX137" s="8"/>
      <c r="SFY137" s="6"/>
      <c r="SFZ137" s="6"/>
      <c r="SGA137" s="7"/>
      <c r="SGB137" s="8"/>
      <c r="SGC137" s="6"/>
      <c r="SGD137" s="6"/>
      <c r="SGE137" s="7"/>
      <c r="SGF137" s="8"/>
      <c r="SGG137" s="6"/>
      <c r="SGH137" s="6"/>
      <c r="SGI137" s="7"/>
      <c r="SGJ137" s="8"/>
      <c r="SGK137" s="6"/>
      <c r="SGL137" s="6"/>
      <c r="SGM137" s="7"/>
      <c r="SGN137" s="8"/>
      <c r="SGO137" s="6"/>
      <c r="SGP137" s="6"/>
      <c r="SGQ137" s="7"/>
      <c r="SGR137" s="8"/>
      <c r="SGS137" s="6"/>
      <c r="SGT137" s="6"/>
      <c r="SGU137" s="7"/>
      <c r="SGV137" s="8"/>
      <c r="SGW137" s="6"/>
      <c r="SGX137" s="6"/>
      <c r="SGY137" s="7"/>
      <c r="SGZ137" s="8"/>
      <c r="SHA137" s="6"/>
      <c r="SHB137" s="6"/>
      <c r="SHC137" s="7"/>
      <c r="SHD137" s="8"/>
      <c r="SHE137" s="6"/>
      <c r="SHF137" s="6"/>
      <c r="SHG137" s="7"/>
      <c r="SHH137" s="8"/>
      <c r="SHI137" s="6"/>
      <c r="SHJ137" s="6"/>
      <c r="SHK137" s="7"/>
      <c r="SHL137" s="8"/>
      <c r="SHM137" s="6"/>
      <c r="SHN137" s="6"/>
      <c r="SHO137" s="7"/>
      <c r="SHP137" s="8"/>
      <c r="SHQ137" s="6"/>
      <c r="SHR137" s="6"/>
      <c r="SHS137" s="7"/>
      <c r="SHT137" s="8"/>
      <c r="SHU137" s="6"/>
      <c r="SHV137" s="6"/>
      <c r="SHW137" s="7"/>
      <c r="SHX137" s="8"/>
      <c r="SHY137" s="6"/>
      <c r="SHZ137" s="6"/>
      <c r="SIA137" s="7"/>
      <c r="SIB137" s="8"/>
      <c r="SIC137" s="6"/>
      <c r="SID137" s="6"/>
      <c r="SIE137" s="7"/>
      <c r="SIF137" s="8"/>
      <c r="SIG137" s="6"/>
      <c r="SIH137" s="6"/>
      <c r="SII137" s="7"/>
      <c r="SIJ137" s="8"/>
      <c r="SIK137" s="6"/>
      <c r="SIL137" s="6"/>
      <c r="SIM137" s="7"/>
      <c r="SIN137" s="8"/>
      <c r="SIO137" s="6"/>
      <c r="SIP137" s="6"/>
      <c r="SIQ137" s="7"/>
      <c r="SIR137" s="8"/>
      <c r="SIS137" s="6"/>
      <c r="SIT137" s="6"/>
      <c r="SIU137" s="7"/>
      <c r="SIV137" s="8"/>
      <c r="SIW137" s="6"/>
      <c r="SIX137" s="6"/>
      <c r="SIY137" s="7"/>
      <c r="SIZ137" s="8"/>
      <c r="SJA137" s="6"/>
      <c r="SJB137" s="6"/>
      <c r="SJC137" s="7"/>
      <c r="SJD137" s="8"/>
      <c r="SJE137" s="6"/>
      <c r="SJF137" s="6"/>
      <c r="SJG137" s="7"/>
      <c r="SJH137" s="8"/>
      <c r="SJI137" s="6"/>
      <c r="SJJ137" s="6"/>
      <c r="SJK137" s="7"/>
      <c r="SJL137" s="8"/>
      <c r="SJM137" s="6"/>
      <c r="SJN137" s="6"/>
      <c r="SJO137" s="7"/>
      <c r="SJP137" s="8"/>
      <c r="SJQ137" s="6"/>
      <c r="SJR137" s="6"/>
      <c r="SJS137" s="7"/>
      <c r="SJT137" s="8"/>
      <c r="SJU137" s="6"/>
      <c r="SJV137" s="6"/>
      <c r="SJW137" s="7"/>
      <c r="SJX137" s="8"/>
      <c r="SJY137" s="6"/>
      <c r="SJZ137" s="6"/>
      <c r="SKA137" s="7"/>
      <c r="SKB137" s="8"/>
      <c r="SKC137" s="6"/>
      <c r="SKD137" s="6"/>
      <c r="SKE137" s="7"/>
      <c r="SKF137" s="8"/>
      <c r="SKG137" s="6"/>
      <c r="SKH137" s="6"/>
      <c r="SKI137" s="7"/>
      <c r="SKJ137" s="8"/>
      <c r="SKK137" s="6"/>
      <c r="SKL137" s="6"/>
      <c r="SKM137" s="7"/>
      <c r="SKN137" s="8"/>
      <c r="SKO137" s="6"/>
      <c r="SKP137" s="6"/>
      <c r="SKQ137" s="7"/>
      <c r="SKR137" s="8"/>
      <c r="SKS137" s="6"/>
      <c r="SKT137" s="6"/>
      <c r="SKU137" s="7"/>
      <c r="SKV137" s="8"/>
      <c r="SKW137" s="6"/>
      <c r="SKX137" s="6"/>
      <c r="SKY137" s="7"/>
      <c r="SKZ137" s="8"/>
      <c r="SLA137" s="6"/>
      <c r="SLB137" s="6"/>
      <c r="SLC137" s="7"/>
      <c r="SLD137" s="8"/>
      <c r="SLE137" s="6"/>
      <c r="SLF137" s="6"/>
      <c r="SLG137" s="7"/>
      <c r="SLH137" s="8"/>
      <c r="SLI137" s="6"/>
      <c r="SLJ137" s="6"/>
      <c r="SLK137" s="7"/>
      <c r="SLL137" s="8"/>
      <c r="SLM137" s="6"/>
      <c r="SLN137" s="6"/>
      <c r="SLO137" s="7"/>
      <c r="SLP137" s="8"/>
      <c r="SLQ137" s="6"/>
      <c r="SLR137" s="6"/>
      <c r="SLS137" s="7"/>
      <c r="SLT137" s="8"/>
      <c r="SLU137" s="6"/>
      <c r="SLV137" s="6"/>
      <c r="SLW137" s="7"/>
      <c r="SLX137" s="8"/>
      <c r="SLY137" s="6"/>
      <c r="SLZ137" s="6"/>
      <c r="SMA137" s="7"/>
      <c r="SMB137" s="8"/>
      <c r="SMC137" s="6"/>
      <c r="SMD137" s="6"/>
      <c r="SME137" s="7"/>
      <c r="SMF137" s="8"/>
      <c r="SMG137" s="6"/>
      <c r="SMH137" s="6"/>
      <c r="SMI137" s="7"/>
      <c r="SMJ137" s="8"/>
      <c r="SMK137" s="6"/>
      <c r="SML137" s="6"/>
      <c r="SMM137" s="7"/>
      <c r="SMN137" s="8"/>
      <c r="SMO137" s="6"/>
      <c r="SMP137" s="6"/>
      <c r="SMQ137" s="7"/>
      <c r="SMR137" s="8"/>
      <c r="SMS137" s="6"/>
      <c r="SMT137" s="6"/>
      <c r="SMU137" s="7"/>
      <c r="SMV137" s="8"/>
      <c r="SMW137" s="6"/>
      <c r="SMX137" s="6"/>
      <c r="SMY137" s="7"/>
      <c r="SMZ137" s="8"/>
      <c r="SNA137" s="6"/>
      <c r="SNB137" s="6"/>
      <c r="SNC137" s="7"/>
      <c r="SND137" s="8"/>
      <c r="SNE137" s="6"/>
      <c r="SNF137" s="6"/>
      <c r="SNG137" s="7"/>
      <c r="SNH137" s="8"/>
      <c r="SNI137" s="6"/>
      <c r="SNJ137" s="6"/>
      <c r="SNK137" s="7"/>
      <c r="SNL137" s="8"/>
      <c r="SNM137" s="6"/>
      <c r="SNN137" s="6"/>
      <c r="SNO137" s="7"/>
      <c r="SNP137" s="8"/>
      <c r="SNQ137" s="6"/>
      <c r="SNR137" s="6"/>
      <c r="SNS137" s="7"/>
      <c r="SNT137" s="8"/>
      <c r="SNU137" s="6"/>
      <c r="SNV137" s="6"/>
      <c r="SNW137" s="7"/>
      <c r="SNX137" s="8"/>
      <c r="SNY137" s="6"/>
      <c r="SNZ137" s="6"/>
      <c r="SOA137" s="7"/>
      <c r="SOB137" s="8"/>
      <c r="SOC137" s="6"/>
      <c r="SOD137" s="6"/>
      <c r="SOE137" s="7"/>
      <c r="SOF137" s="8"/>
      <c r="SOG137" s="6"/>
      <c r="SOH137" s="6"/>
      <c r="SOI137" s="7"/>
      <c r="SOJ137" s="8"/>
      <c r="SOK137" s="6"/>
      <c r="SOL137" s="6"/>
      <c r="SOM137" s="7"/>
      <c r="SON137" s="8"/>
      <c r="SOO137" s="6"/>
      <c r="SOP137" s="6"/>
      <c r="SOQ137" s="7"/>
      <c r="SOR137" s="8"/>
      <c r="SOS137" s="6"/>
      <c r="SOT137" s="6"/>
      <c r="SOU137" s="7"/>
      <c r="SOV137" s="8"/>
      <c r="SOW137" s="6"/>
      <c r="SOX137" s="6"/>
      <c r="SOY137" s="7"/>
      <c r="SOZ137" s="8"/>
      <c r="SPA137" s="6"/>
      <c r="SPB137" s="6"/>
      <c r="SPC137" s="7"/>
      <c r="SPD137" s="8"/>
      <c r="SPE137" s="6"/>
      <c r="SPF137" s="6"/>
      <c r="SPG137" s="7"/>
      <c r="SPH137" s="8"/>
      <c r="SPI137" s="6"/>
      <c r="SPJ137" s="6"/>
      <c r="SPK137" s="7"/>
      <c r="SPL137" s="8"/>
      <c r="SPM137" s="6"/>
      <c r="SPN137" s="6"/>
      <c r="SPO137" s="7"/>
      <c r="SPP137" s="8"/>
      <c r="SPQ137" s="6"/>
      <c r="SPR137" s="6"/>
      <c r="SPS137" s="7"/>
      <c r="SPT137" s="8"/>
      <c r="SPU137" s="6"/>
      <c r="SPV137" s="6"/>
      <c r="SPW137" s="7"/>
      <c r="SPX137" s="8"/>
      <c r="SPY137" s="6"/>
      <c r="SPZ137" s="6"/>
      <c r="SQA137" s="7"/>
      <c r="SQB137" s="8"/>
      <c r="SQC137" s="6"/>
      <c r="SQD137" s="6"/>
      <c r="SQE137" s="7"/>
      <c r="SQF137" s="8"/>
      <c r="SQG137" s="6"/>
      <c r="SQH137" s="6"/>
      <c r="SQI137" s="7"/>
      <c r="SQJ137" s="8"/>
      <c r="SQK137" s="6"/>
      <c r="SQL137" s="6"/>
      <c r="SQM137" s="7"/>
      <c r="SQN137" s="8"/>
      <c r="SQO137" s="6"/>
      <c r="SQP137" s="6"/>
      <c r="SQQ137" s="7"/>
      <c r="SQR137" s="8"/>
      <c r="SQS137" s="6"/>
      <c r="SQT137" s="6"/>
      <c r="SQU137" s="7"/>
      <c r="SQV137" s="8"/>
      <c r="SQW137" s="6"/>
      <c r="SQX137" s="6"/>
      <c r="SQY137" s="7"/>
      <c r="SQZ137" s="8"/>
      <c r="SRA137" s="6"/>
      <c r="SRB137" s="6"/>
      <c r="SRC137" s="7"/>
      <c r="SRD137" s="8"/>
      <c r="SRE137" s="6"/>
      <c r="SRF137" s="6"/>
      <c r="SRG137" s="7"/>
      <c r="SRH137" s="8"/>
      <c r="SRI137" s="6"/>
      <c r="SRJ137" s="6"/>
      <c r="SRK137" s="7"/>
      <c r="SRL137" s="8"/>
      <c r="SRM137" s="6"/>
      <c r="SRN137" s="6"/>
      <c r="SRO137" s="7"/>
      <c r="SRP137" s="8"/>
      <c r="SRQ137" s="6"/>
      <c r="SRR137" s="6"/>
      <c r="SRS137" s="7"/>
      <c r="SRT137" s="8"/>
      <c r="SRU137" s="6"/>
      <c r="SRV137" s="6"/>
      <c r="SRW137" s="7"/>
      <c r="SRX137" s="8"/>
      <c r="SRY137" s="6"/>
      <c r="SRZ137" s="6"/>
      <c r="SSA137" s="7"/>
      <c r="SSB137" s="8"/>
      <c r="SSC137" s="6"/>
      <c r="SSD137" s="6"/>
      <c r="SSE137" s="7"/>
      <c r="SSF137" s="8"/>
      <c r="SSG137" s="6"/>
      <c r="SSH137" s="6"/>
      <c r="SSI137" s="7"/>
      <c r="SSJ137" s="8"/>
      <c r="SSK137" s="6"/>
      <c r="SSL137" s="6"/>
      <c r="SSM137" s="7"/>
      <c r="SSN137" s="8"/>
      <c r="SSO137" s="6"/>
      <c r="SSP137" s="6"/>
      <c r="SSQ137" s="7"/>
      <c r="SSR137" s="8"/>
      <c r="SSS137" s="6"/>
      <c r="SST137" s="6"/>
      <c r="SSU137" s="7"/>
      <c r="SSV137" s="8"/>
      <c r="SSW137" s="6"/>
      <c r="SSX137" s="6"/>
      <c r="SSY137" s="7"/>
      <c r="SSZ137" s="8"/>
      <c r="STA137" s="6"/>
      <c r="STB137" s="6"/>
      <c r="STC137" s="7"/>
      <c r="STD137" s="8"/>
      <c r="STE137" s="6"/>
      <c r="STF137" s="6"/>
      <c r="STG137" s="7"/>
      <c r="STH137" s="8"/>
      <c r="STI137" s="6"/>
      <c r="STJ137" s="6"/>
      <c r="STK137" s="7"/>
      <c r="STL137" s="8"/>
      <c r="STM137" s="6"/>
      <c r="STN137" s="6"/>
      <c r="STO137" s="7"/>
      <c r="STP137" s="8"/>
      <c r="STQ137" s="6"/>
      <c r="STR137" s="6"/>
      <c r="STS137" s="7"/>
      <c r="STT137" s="8"/>
      <c r="STU137" s="6"/>
      <c r="STV137" s="6"/>
      <c r="STW137" s="7"/>
      <c r="STX137" s="8"/>
      <c r="STY137" s="6"/>
      <c r="STZ137" s="6"/>
      <c r="SUA137" s="7"/>
      <c r="SUB137" s="8"/>
      <c r="SUC137" s="6"/>
      <c r="SUD137" s="6"/>
      <c r="SUE137" s="7"/>
      <c r="SUF137" s="8"/>
      <c r="SUG137" s="6"/>
      <c r="SUH137" s="6"/>
      <c r="SUI137" s="7"/>
      <c r="SUJ137" s="8"/>
      <c r="SUK137" s="6"/>
      <c r="SUL137" s="6"/>
      <c r="SUM137" s="7"/>
      <c r="SUN137" s="8"/>
      <c r="SUO137" s="6"/>
      <c r="SUP137" s="6"/>
      <c r="SUQ137" s="7"/>
      <c r="SUR137" s="8"/>
      <c r="SUS137" s="6"/>
      <c r="SUT137" s="6"/>
      <c r="SUU137" s="7"/>
      <c r="SUV137" s="8"/>
      <c r="SUW137" s="6"/>
      <c r="SUX137" s="6"/>
      <c r="SUY137" s="7"/>
      <c r="SUZ137" s="8"/>
      <c r="SVA137" s="6"/>
      <c r="SVB137" s="6"/>
      <c r="SVC137" s="7"/>
      <c r="SVD137" s="8"/>
      <c r="SVE137" s="6"/>
      <c r="SVF137" s="6"/>
      <c r="SVG137" s="7"/>
      <c r="SVH137" s="8"/>
      <c r="SVI137" s="6"/>
      <c r="SVJ137" s="6"/>
      <c r="SVK137" s="7"/>
      <c r="SVL137" s="8"/>
      <c r="SVM137" s="6"/>
      <c r="SVN137" s="6"/>
      <c r="SVO137" s="7"/>
      <c r="SVP137" s="8"/>
      <c r="SVQ137" s="6"/>
      <c r="SVR137" s="6"/>
      <c r="SVS137" s="7"/>
      <c r="SVT137" s="8"/>
      <c r="SVU137" s="6"/>
      <c r="SVV137" s="6"/>
      <c r="SVW137" s="7"/>
      <c r="SVX137" s="8"/>
      <c r="SVY137" s="6"/>
      <c r="SVZ137" s="6"/>
      <c r="SWA137" s="7"/>
      <c r="SWB137" s="8"/>
      <c r="SWC137" s="6"/>
      <c r="SWD137" s="6"/>
      <c r="SWE137" s="7"/>
      <c r="SWF137" s="8"/>
      <c r="SWG137" s="6"/>
      <c r="SWH137" s="6"/>
      <c r="SWI137" s="7"/>
      <c r="SWJ137" s="8"/>
      <c r="SWK137" s="6"/>
      <c r="SWL137" s="6"/>
      <c r="SWM137" s="7"/>
      <c r="SWN137" s="8"/>
      <c r="SWO137" s="6"/>
      <c r="SWP137" s="6"/>
      <c r="SWQ137" s="7"/>
      <c r="SWR137" s="8"/>
      <c r="SWS137" s="6"/>
      <c r="SWT137" s="6"/>
      <c r="SWU137" s="7"/>
      <c r="SWV137" s="8"/>
      <c r="SWW137" s="6"/>
      <c r="SWX137" s="6"/>
      <c r="SWY137" s="7"/>
      <c r="SWZ137" s="8"/>
      <c r="SXA137" s="6"/>
      <c r="SXB137" s="6"/>
      <c r="SXC137" s="7"/>
      <c r="SXD137" s="8"/>
      <c r="SXE137" s="6"/>
      <c r="SXF137" s="6"/>
      <c r="SXG137" s="7"/>
      <c r="SXH137" s="8"/>
      <c r="SXI137" s="6"/>
      <c r="SXJ137" s="6"/>
      <c r="SXK137" s="7"/>
      <c r="SXL137" s="8"/>
      <c r="SXM137" s="6"/>
      <c r="SXN137" s="6"/>
      <c r="SXO137" s="7"/>
      <c r="SXP137" s="8"/>
      <c r="SXQ137" s="6"/>
      <c r="SXR137" s="6"/>
      <c r="SXS137" s="7"/>
      <c r="SXT137" s="8"/>
      <c r="SXU137" s="6"/>
      <c r="SXV137" s="6"/>
      <c r="SXW137" s="7"/>
      <c r="SXX137" s="8"/>
      <c r="SXY137" s="6"/>
      <c r="SXZ137" s="6"/>
      <c r="SYA137" s="7"/>
      <c r="SYB137" s="8"/>
      <c r="SYC137" s="6"/>
      <c r="SYD137" s="6"/>
      <c r="SYE137" s="7"/>
      <c r="SYF137" s="8"/>
      <c r="SYG137" s="6"/>
      <c r="SYH137" s="6"/>
      <c r="SYI137" s="7"/>
      <c r="SYJ137" s="8"/>
      <c r="SYK137" s="6"/>
      <c r="SYL137" s="6"/>
      <c r="SYM137" s="7"/>
      <c r="SYN137" s="8"/>
      <c r="SYO137" s="6"/>
      <c r="SYP137" s="6"/>
      <c r="SYQ137" s="7"/>
      <c r="SYR137" s="8"/>
      <c r="SYS137" s="6"/>
      <c r="SYT137" s="6"/>
      <c r="SYU137" s="7"/>
      <c r="SYV137" s="8"/>
      <c r="SYW137" s="6"/>
      <c r="SYX137" s="6"/>
      <c r="SYY137" s="7"/>
      <c r="SYZ137" s="8"/>
      <c r="SZA137" s="6"/>
      <c r="SZB137" s="6"/>
      <c r="SZC137" s="7"/>
      <c r="SZD137" s="8"/>
      <c r="SZE137" s="6"/>
      <c r="SZF137" s="6"/>
      <c r="SZG137" s="7"/>
      <c r="SZH137" s="8"/>
      <c r="SZI137" s="6"/>
      <c r="SZJ137" s="6"/>
      <c r="SZK137" s="7"/>
      <c r="SZL137" s="8"/>
      <c r="SZM137" s="6"/>
      <c r="SZN137" s="6"/>
      <c r="SZO137" s="7"/>
      <c r="SZP137" s="8"/>
      <c r="SZQ137" s="6"/>
      <c r="SZR137" s="6"/>
      <c r="SZS137" s="7"/>
      <c r="SZT137" s="8"/>
      <c r="SZU137" s="6"/>
      <c r="SZV137" s="6"/>
      <c r="SZW137" s="7"/>
      <c r="SZX137" s="8"/>
      <c r="SZY137" s="6"/>
      <c r="SZZ137" s="6"/>
      <c r="TAA137" s="7"/>
      <c r="TAB137" s="8"/>
      <c r="TAC137" s="6"/>
      <c r="TAD137" s="6"/>
      <c r="TAE137" s="7"/>
      <c r="TAF137" s="8"/>
      <c r="TAG137" s="6"/>
      <c r="TAH137" s="6"/>
      <c r="TAI137" s="7"/>
      <c r="TAJ137" s="8"/>
      <c r="TAK137" s="6"/>
      <c r="TAL137" s="6"/>
      <c r="TAM137" s="7"/>
      <c r="TAN137" s="8"/>
      <c r="TAO137" s="6"/>
      <c r="TAP137" s="6"/>
      <c r="TAQ137" s="7"/>
      <c r="TAR137" s="8"/>
      <c r="TAS137" s="6"/>
      <c r="TAT137" s="6"/>
      <c r="TAU137" s="7"/>
      <c r="TAV137" s="8"/>
      <c r="TAW137" s="6"/>
      <c r="TAX137" s="6"/>
      <c r="TAY137" s="7"/>
      <c r="TAZ137" s="8"/>
      <c r="TBA137" s="6"/>
      <c r="TBB137" s="6"/>
      <c r="TBC137" s="7"/>
      <c r="TBD137" s="8"/>
      <c r="TBE137" s="6"/>
      <c r="TBF137" s="6"/>
      <c r="TBG137" s="7"/>
      <c r="TBH137" s="8"/>
      <c r="TBI137" s="6"/>
      <c r="TBJ137" s="6"/>
      <c r="TBK137" s="7"/>
      <c r="TBL137" s="8"/>
      <c r="TBM137" s="6"/>
      <c r="TBN137" s="6"/>
      <c r="TBO137" s="7"/>
      <c r="TBP137" s="8"/>
      <c r="TBQ137" s="6"/>
      <c r="TBR137" s="6"/>
      <c r="TBS137" s="7"/>
      <c r="TBT137" s="8"/>
      <c r="TBU137" s="6"/>
      <c r="TBV137" s="6"/>
      <c r="TBW137" s="7"/>
      <c r="TBX137" s="8"/>
      <c r="TBY137" s="6"/>
      <c r="TBZ137" s="6"/>
      <c r="TCA137" s="7"/>
      <c r="TCB137" s="8"/>
      <c r="TCC137" s="6"/>
      <c r="TCD137" s="6"/>
      <c r="TCE137" s="7"/>
      <c r="TCF137" s="8"/>
      <c r="TCG137" s="6"/>
      <c r="TCH137" s="6"/>
      <c r="TCI137" s="7"/>
      <c r="TCJ137" s="8"/>
      <c r="TCK137" s="6"/>
      <c r="TCL137" s="6"/>
      <c r="TCM137" s="7"/>
      <c r="TCN137" s="8"/>
      <c r="TCO137" s="6"/>
      <c r="TCP137" s="6"/>
      <c r="TCQ137" s="7"/>
      <c r="TCR137" s="8"/>
      <c r="TCS137" s="6"/>
      <c r="TCT137" s="6"/>
      <c r="TCU137" s="7"/>
      <c r="TCV137" s="8"/>
      <c r="TCW137" s="6"/>
      <c r="TCX137" s="6"/>
      <c r="TCY137" s="7"/>
      <c r="TCZ137" s="8"/>
      <c r="TDA137" s="6"/>
      <c r="TDB137" s="6"/>
      <c r="TDC137" s="7"/>
      <c r="TDD137" s="8"/>
      <c r="TDE137" s="6"/>
      <c r="TDF137" s="6"/>
      <c r="TDG137" s="7"/>
      <c r="TDH137" s="8"/>
      <c r="TDI137" s="6"/>
      <c r="TDJ137" s="6"/>
      <c r="TDK137" s="7"/>
      <c r="TDL137" s="8"/>
      <c r="TDM137" s="6"/>
      <c r="TDN137" s="6"/>
      <c r="TDO137" s="7"/>
      <c r="TDP137" s="8"/>
      <c r="TDQ137" s="6"/>
      <c r="TDR137" s="6"/>
      <c r="TDS137" s="7"/>
      <c r="TDT137" s="8"/>
      <c r="TDU137" s="6"/>
      <c r="TDV137" s="6"/>
      <c r="TDW137" s="7"/>
      <c r="TDX137" s="8"/>
      <c r="TDY137" s="6"/>
      <c r="TDZ137" s="6"/>
      <c r="TEA137" s="7"/>
      <c r="TEB137" s="8"/>
      <c r="TEC137" s="6"/>
      <c r="TED137" s="6"/>
      <c r="TEE137" s="7"/>
      <c r="TEF137" s="8"/>
      <c r="TEG137" s="6"/>
      <c r="TEH137" s="6"/>
      <c r="TEI137" s="7"/>
      <c r="TEJ137" s="8"/>
      <c r="TEK137" s="6"/>
      <c r="TEL137" s="6"/>
      <c r="TEM137" s="7"/>
      <c r="TEN137" s="8"/>
      <c r="TEO137" s="6"/>
      <c r="TEP137" s="6"/>
      <c r="TEQ137" s="7"/>
      <c r="TER137" s="8"/>
      <c r="TES137" s="6"/>
      <c r="TET137" s="6"/>
      <c r="TEU137" s="7"/>
      <c r="TEV137" s="8"/>
      <c r="TEW137" s="6"/>
      <c r="TEX137" s="6"/>
      <c r="TEY137" s="7"/>
      <c r="TEZ137" s="8"/>
      <c r="TFA137" s="6"/>
      <c r="TFB137" s="6"/>
      <c r="TFC137" s="7"/>
      <c r="TFD137" s="8"/>
      <c r="TFE137" s="6"/>
      <c r="TFF137" s="6"/>
      <c r="TFG137" s="7"/>
      <c r="TFH137" s="8"/>
      <c r="TFI137" s="6"/>
      <c r="TFJ137" s="6"/>
      <c r="TFK137" s="7"/>
      <c r="TFL137" s="8"/>
      <c r="TFM137" s="6"/>
      <c r="TFN137" s="6"/>
      <c r="TFO137" s="7"/>
      <c r="TFP137" s="8"/>
      <c r="TFQ137" s="6"/>
      <c r="TFR137" s="6"/>
      <c r="TFS137" s="7"/>
      <c r="TFT137" s="8"/>
      <c r="TFU137" s="6"/>
      <c r="TFV137" s="6"/>
      <c r="TFW137" s="7"/>
      <c r="TFX137" s="8"/>
      <c r="TFY137" s="6"/>
      <c r="TFZ137" s="6"/>
      <c r="TGA137" s="7"/>
      <c r="TGB137" s="8"/>
      <c r="TGC137" s="6"/>
      <c r="TGD137" s="6"/>
      <c r="TGE137" s="7"/>
      <c r="TGF137" s="8"/>
      <c r="TGG137" s="6"/>
      <c r="TGH137" s="6"/>
      <c r="TGI137" s="7"/>
      <c r="TGJ137" s="8"/>
      <c r="TGK137" s="6"/>
      <c r="TGL137" s="6"/>
      <c r="TGM137" s="7"/>
      <c r="TGN137" s="8"/>
      <c r="TGO137" s="6"/>
      <c r="TGP137" s="6"/>
      <c r="TGQ137" s="7"/>
      <c r="TGR137" s="8"/>
      <c r="TGS137" s="6"/>
      <c r="TGT137" s="6"/>
      <c r="TGU137" s="7"/>
      <c r="TGV137" s="8"/>
      <c r="TGW137" s="6"/>
      <c r="TGX137" s="6"/>
      <c r="TGY137" s="7"/>
      <c r="TGZ137" s="8"/>
      <c r="THA137" s="6"/>
      <c r="THB137" s="6"/>
      <c r="THC137" s="7"/>
      <c r="THD137" s="8"/>
      <c r="THE137" s="6"/>
      <c r="THF137" s="6"/>
      <c r="THG137" s="7"/>
      <c r="THH137" s="8"/>
      <c r="THI137" s="6"/>
      <c r="THJ137" s="6"/>
      <c r="THK137" s="7"/>
      <c r="THL137" s="8"/>
      <c r="THM137" s="6"/>
      <c r="THN137" s="6"/>
      <c r="THO137" s="7"/>
      <c r="THP137" s="8"/>
      <c r="THQ137" s="6"/>
      <c r="THR137" s="6"/>
      <c r="THS137" s="7"/>
      <c r="THT137" s="8"/>
      <c r="THU137" s="6"/>
      <c r="THV137" s="6"/>
      <c r="THW137" s="7"/>
      <c r="THX137" s="8"/>
      <c r="THY137" s="6"/>
      <c r="THZ137" s="6"/>
      <c r="TIA137" s="7"/>
      <c r="TIB137" s="8"/>
      <c r="TIC137" s="6"/>
      <c r="TID137" s="6"/>
      <c r="TIE137" s="7"/>
      <c r="TIF137" s="8"/>
      <c r="TIG137" s="6"/>
      <c r="TIH137" s="6"/>
      <c r="TII137" s="7"/>
      <c r="TIJ137" s="8"/>
      <c r="TIK137" s="6"/>
      <c r="TIL137" s="6"/>
      <c r="TIM137" s="7"/>
      <c r="TIN137" s="8"/>
      <c r="TIO137" s="6"/>
      <c r="TIP137" s="6"/>
      <c r="TIQ137" s="7"/>
      <c r="TIR137" s="8"/>
      <c r="TIS137" s="6"/>
      <c r="TIT137" s="6"/>
      <c r="TIU137" s="7"/>
      <c r="TIV137" s="8"/>
      <c r="TIW137" s="6"/>
      <c r="TIX137" s="6"/>
      <c r="TIY137" s="7"/>
      <c r="TIZ137" s="8"/>
      <c r="TJA137" s="6"/>
      <c r="TJB137" s="6"/>
      <c r="TJC137" s="7"/>
      <c r="TJD137" s="8"/>
      <c r="TJE137" s="6"/>
      <c r="TJF137" s="6"/>
      <c r="TJG137" s="7"/>
      <c r="TJH137" s="8"/>
      <c r="TJI137" s="6"/>
      <c r="TJJ137" s="6"/>
      <c r="TJK137" s="7"/>
      <c r="TJL137" s="8"/>
      <c r="TJM137" s="6"/>
      <c r="TJN137" s="6"/>
      <c r="TJO137" s="7"/>
      <c r="TJP137" s="8"/>
      <c r="TJQ137" s="6"/>
      <c r="TJR137" s="6"/>
      <c r="TJS137" s="7"/>
      <c r="TJT137" s="8"/>
      <c r="TJU137" s="6"/>
      <c r="TJV137" s="6"/>
      <c r="TJW137" s="7"/>
      <c r="TJX137" s="8"/>
      <c r="TJY137" s="6"/>
      <c r="TJZ137" s="6"/>
      <c r="TKA137" s="7"/>
      <c r="TKB137" s="8"/>
      <c r="TKC137" s="6"/>
      <c r="TKD137" s="6"/>
      <c r="TKE137" s="7"/>
      <c r="TKF137" s="8"/>
      <c r="TKG137" s="6"/>
      <c r="TKH137" s="6"/>
      <c r="TKI137" s="7"/>
      <c r="TKJ137" s="8"/>
      <c r="TKK137" s="6"/>
      <c r="TKL137" s="6"/>
      <c r="TKM137" s="7"/>
      <c r="TKN137" s="8"/>
      <c r="TKO137" s="6"/>
      <c r="TKP137" s="6"/>
      <c r="TKQ137" s="7"/>
      <c r="TKR137" s="8"/>
      <c r="TKS137" s="6"/>
      <c r="TKT137" s="6"/>
      <c r="TKU137" s="7"/>
      <c r="TKV137" s="8"/>
      <c r="TKW137" s="6"/>
      <c r="TKX137" s="6"/>
      <c r="TKY137" s="7"/>
      <c r="TKZ137" s="8"/>
      <c r="TLA137" s="6"/>
      <c r="TLB137" s="6"/>
      <c r="TLC137" s="7"/>
      <c r="TLD137" s="8"/>
      <c r="TLE137" s="6"/>
      <c r="TLF137" s="6"/>
      <c r="TLG137" s="7"/>
      <c r="TLH137" s="8"/>
      <c r="TLI137" s="6"/>
      <c r="TLJ137" s="6"/>
      <c r="TLK137" s="7"/>
      <c r="TLL137" s="8"/>
      <c r="TLM137" s="6"/>
      <c r="TLN137" s="6"/>
      <c r="TLO137" s="7"/>
      <c r="TLP137" s="8"/>
      <c r="TLQ137" s="6"/>
      <c r="TLR137" s="6"/>
      <c r="TLS137" s="7"/>
      <c r="TLT137" s="8"/>
      <c r="TLU137" s="6"/>
      <c r="TLV137" s="6"/>
      <c r="TLW137" s="7"/>
      <c r="TLX137" s="8"/>
      <c r="TLY137" s="6"/>
      <c r="TLZ137" s="6"/>
      <c r="TMA137" s="7"/>
      <c r="TMB137" s="8"/>
      <c r="TMC137" s="6"/>
      <c r="TMD137" s="6"/>
      <c r="TME137" s="7"/>
      <c r="TMF137" s="8"/>
      <c r="TMG137" s="6"/>
      <c r="TMH137" s="6"/>
      <c r="TMI137" s="7"/>
      <c r="TMJ137" s="8"/>
      <c r="TMK137" s="6"/>
      <c r="TML137" s="6"/>
      <c r="TMM137" s="7"/>
      <c r="TMN137" s="8"/>
      <c r="TMO137" s="6"/>
      <c r="TMP137" s="6"/>
      <c r="TMQ137" s="7"/>
      <c r="TMR137" s="8"/>
      <c r="TMS137" s="6"/>
      <c r="TMT137" s="6"/>
      <c r="TMU137" s="7"/>
      <c r="TMV137" s="8"/>
      <c r="TMW137" s="6"/>
      <c r="TMX137" s="6"/>
      <c r="TMY137" s="7"/>
      <c r="TMZ137" s="8"/>
      <c r="TNA137" s="6"/>
      <c r="TNB137" s="6"/>
      <c r="TNC137" s="7"/>
      <c r="TND137" s="8"/>
      <c r="TNE137" s="6"/>
      <c r="TNF137" s="6"/>
      <c r="TNG137" s="7"/>
      <c r="TNH137" s="8"/>
      <c r="TNI137" s="6"/>
      <c r="TNJ137" s="6"/>
      <c r="TNK137" s="7"/>
      <c r="TNL137" s="8"/>
      <c r="TNM137" s="6"/>
      <c r="TNN137" s="6"/>
      <c r="TNO137" s="7"/>
      <c r="TNP137" s="8"/>
      <c r="TNQ137" s="6"/>
      <c r="TNR137" s="6"/>
      <c r="TNS137" s="7"/>
      <c r="TNT137" s="8"/>
      <c r="TNU137" s="6"/>
      <c r="TNV137" s="6"/>
      <c r="TNW137" s="7"/>
      <c r="TNX137" s="8"/>
      <c r="TNY137" s="6"/>
      <c r="TNZ137" s="6"/>
      <c r="TOA137" s="7"/>
      <c r="TOB137" s="8"/>
      <c r="TOC137" s="6"/>
      <c r="TOD137" s="6"/>
      <c r="TOE137" s="7"/>
      <c r="TOF137" s="8"/>
      <c r="TOG137" s="6"/>
      <c r="TOH137" s="6"/>
      <c r="TOI137" s="7"/>
      <c r="TOJ137" s="8"/>
      <c r="TOK137" s="6"/>
      <c r="TOL137" s="6"/>
      <c r="TOM137" s="7"/>
      <c r="TON137" s="8"/>
      <c r="TOO137" s="6"/>
      <c r="TOP137" s="6"/>
      <c r="TOQ137" s="7"/>
      <c r="TOR137" s="8"/>
      <c r="TOS137" s="6"/>
      <c r="TOT137" s="6"/>
      <c r="TOU137" s="7"/>
      <c r="TOV137" s="8"/>
      <c r="TOW137" s="6"/>
      <c r="TOX137" s="6"/>
      <c r="TOY137" s="7"/>
      <c r="TOZ137" s="8"/>
      <c r="TPA137" s="6"/>
      <c r="TPB137" s="6"/>
      <c r="TPC137" s="7"/>
      <c r="TPD137" s="8"/>
      <c r="TPE137" s="6"/>
      <c r="TPF137" s="6"/>
      <c r="TPG137" s="7"/>
      <c r="TPH137" s="8"/>
      <c r="TPI137" s="6"/>
      <c r="TPJ137" s="6"/>
      <c r="TPK137" s="7"/>
      <c r="TPL137" s="8"/>
      <c r="TPM137" s="6"/>
      <c r="TPN137" s="6"/>
      <c r="TPO137" s="7"/>
      <c r="TPP137" s="8"/>
      <c r="TPQ137" s="6"/>
      <c r="TPR137" s="6"/>
      <c r="TPS137" s="7"/>
      <c r="TPT137" s="8"/>
      <c r="TPU137" s="6"/>
      <c r="TPV137" s="6"/>
      <c r="TPW137" s="7"/>
      <c r="TPX137" s="8"/>
      <c r="TPY137" s="6"/>
      <c r="TPZ137" s="6"/>
      <c r="TQA137" s="7"/>
      <c r="TQB137" s="8"/>
      <c r="TQC137" s="6"/>
      <c r="TQD137" s="6"/>
      <c r="TQE137" s="7"/>
      <c r="TQF137" s="8"/>
      <c r="TQG137" s="6"/>
      <c r="TQH137" s="6"/>
      <c r="TQI137" s="7"/>
      <c r="TQJ137" s="8"/>
      <c r="TQK137" s="6"/>
      <c r="TQL137" s="6"/>
      <c r="TQM137" s="7"/>
      <c r="TQN137" s="8"/>
      <c r="TQO137" s="6"/>
      <c r="TQP137" s="6"/>
      <c r="TQQ137" s="7"/>
      <c r="TQR137" s="8"/>
      <c r="TQS137" s="6"/>
      <c r="TQT137" s="6"/>
      <c r="TQU137" s="7"/>
      <c r="TQV137" s="8"/>
      <c r="TQW137" s="6"/>
      <c r="TQX137" s="6"/>
      <c r="TQY137" s="7"/>
      <c r="TQZ137" s="8"/>
      <c r="TRA137" s="6"/>
      <c r="TRB137" s="6"/>
      <c r="TRC137" s="7"/>
      <c r="TRD137" s="8"/>
      <c r="TRE137" s="6"/>
      <c r="TRF137" s="6"/>
      <c r="TRG137" s="7"/>
      <c r="TRH137" s="8"/>
      <c r="TRI137" s="6"/>
      <c r="TRJ137" s="6"/>
      <c r="TRK137" s="7"/>
      <c r="TRL137" s="8"/>
      <c r="TRM137" s="6"/>
      <c r="TRN137" s="6"/>
      <c r="TRO137" s="7"/>
      <c r="TRP137" s="8"/>
      <c r="TRQ137" s="6"/>
      <c r="TRR137" s="6"/>
      <c r="TRS137" s="7"/>
      <c r="TRT137" s="8"/>
      <c r="TRU137" s="6"/>
      <c r="TRV137" s="6"/>
      <c r="TRW137" s="7"/>
      <c r="TRX137" s="8"/>
      <c r="TRY137" s="6"/>
      <c r="TRZ137" s="6"/>
      <c r="TSA137" s="7"/>
      <c r="TSB137" s="8"/>
      <c r="TSC137" s="6"/>
      <c r="TSD137" s="6"/>
      <c r="TSE137" s="7"/>
      <c r="TSF137" s="8"/>
      <c r="TSG137" s="6"/>
      <c r="TSH137" s="6"/>
      <c r="TSI137" s="7"/>
      <c r="TSJ137" s="8"/>
      <c r="TSK137" s="6"/>
      <c r="TSL137" s="6"/>
      <c r="TSM137" s="7"/>
      <c r="TSN137" s="8"/>
      <c r="TSO137" s="6"/>
      <c r="TSP137" s="6"/>
      <c r="TSQ137" s="7"/>
      <c r="TSR137" s="8"/>
      <c r="TSS137" s="6"/>
      <c r="TST137" s="6"/>
      <c r="TSU137" s="7"/>
      <c r="TSV137" s="8"/>
      <c r="TSW137" s="6"/>
      <c r="TSX137" s="6"/>
      <c r="TSY137" s="7"/>
      <c r="TSZ137" s="8"/>
      <c r="TTA137" s="6"/>
      <c r="TTB137" s="6"/>
      <c r="TTC137" s="7"/>
      <c r="TTD137" s="8"/>
      <c r="TTE137" s="6"/>
      <c r="TTF137" s="6"/>
      <c r="TTG137" s="7"/>
      <c r="TTH137" s="8"/>
      <c r="TTI137" s="6"/>
      <c r="TTJ137" s="6"/>
      <c r="TTK137" s="7"/>
      <c r="TTL137" s="8"/>
      <c r="TTM137" s="6"/>
      <c r="TTN137" s="6"/>
      <c r="TTO137" s="7"/>
      <c r="TTP137" s="8"/>
      <c r="TTQ137" s="6"/>
      <c r="TTR137" s="6"/>
      <c r="TTS137" s="7"/>
      <c r="TTT137" s="8"/>
      <c r="TTU137" s="6"/>
      <c r="TTV137" s="6"/>
      <c r="TTW137" s="7"/>
      <c r="TTX137" s="8"/>
      <c r="TTY137" s="6"/>
      <c r="TTZ137" s="6"/>
      <c r="TUA137" s="7"/>
      <c r="TUB137" s="8"/>
      <c r="TUC137" s="6"/>
      <c r="TUD137" s="6"/>
      <c r="TUE137" s="7"/>
      <c r="TUF137" s="8"/>
      <c r="TUG137" s="6"/>
      <c r="TUH137" s="6"/>
      <c r="TUI137" s="7"/>
      <c r="TUJ137" s="8"/>
      <c r="TUK137" s="6"/>
      <c r="TUL137" s="6"/>
      <c r="TUM137" s="7"/>
      <c r="TUN137" s="8"/>
      <c r="TUO137" s="6"/>
      <c r="TUP137" s="6"/>
      <c r="TUQ137" s="7"/>
      <c r="TUR137" s="8"/>
      <c r="TUS137" s="6"/>
      <c r="TUT137" s="6"/>
      <c r="TUU137" s="7"/>
      <c r="TUV137" s="8"/>
      <c r="TUW137" s="6"/>
      <c r="TUX137" s="6"/>
      <c r="TUY137" s="7"/>
      <c r="TUZ137" s="8"/>
      <c r="TVA137" s="6"/>
      <c r="TVB137" s="6"/>
      <c r="TVC137" s="7"/>
      <c r="TVD137" s="8"/>
      <c r="TVE137" s="6"/>
      <c r="TVF137" s="6"/>
      <c r="TVG137" s="7"/>
      <c r="TVH137" s="8"/>
      <c r="TVI137" s="6"/>
      <c r="TVJ137" s="6"/>
      <c r="TVK137" s="7"/>
      <c r="TVL137" s="8"/>
      <c r="TVM137" s="6"/>
      <c r="TVN137" s="6"/>
      <c r="TVO137" s="7"/>
      <c r="TVP137" s="8"/>
      <c r="TVQ137" s="6"/>
      <c r="TVR137" s="6"/>
      <c r="TVS137" s="7"/>
      <c r="TVT137" s="8"/>
      <c r="TVU137" s="6"/>
      <c r="TVV137" s="6"/>
      <c r="TVW137" s="7"/>
      <c r="TVX137" s="8"/>
      <c r="TVY137" s="6"/>
      <c r="TVZ137" s="6"/>
      <c r="TWA137" s="7"/>
      <c r="TWB137" s="8"/>
      <c r="TWC137" s="6"/>
      <c r="TWD137" s="6"/>
      <c r="TWE137" s="7"/>
      <c r="TWF137" s="8"/>
      <c r="TWG137" s="6"/>
      <c r="TWH137" s="6"/>
      <c r="TWI137" s="7"/>
      <c r="TWJ137" s="8"/>
      <c r="TWK137" s="6"/>
      <c r="TWL137" s="6"/>
      <c r="TWM137" s="7"/>
      <c r="TWN137" s="8"/>
      <c r="TWO137" s="6"/>
      <c r="TWP137" s="6"/>
      <c r="TWQ137" s="7"/>
      <c r="TWR137" s="8"/>
      <c r="TWS137" s="6"/>
      <c r="TWT137" s="6"/>
      <c r="TWU137" s="7"/>
      <c r="TWV137" s="8"/>
      <c r="TWW137" s="6"/>
      <c r="TWX137" s="6"/>
      <c r="TWY137" s="7"/>
      <c r="TWZ137" s="8"/>
      <c r="TXA137" s="6"/>
      <c r="TXB137" s="6"/>
      <c r="TXC137" s="7"/>
      <c r="TXD137" s="8"/>
      <c r="TXE137" s="6"/>
      <c r="TXF137" s="6"/>
      <c r="TXG137" s="7"/>
      <c r="TXH137" s="8"/>
      <c r="TXI137" s="6"/>
      <c r="TXJ137" s="6"/>
      <c r="TXK137" s="7"/>
      <c r="TXL137" s="8"/>
      <c r="TXM137" s="6"/>
      <c r="TXN137" s="6"/>
      <c r="TXO137" s="7"/>
      <c r="TXP137" s="8"/>
      <c r="TXQ137" s="6"/>
      <c r="TXR137" s="6"/>
      <c r="TXS137" s="7"/>
      <c r="TXT137" s="8"/>
      <c r="TXU137" s="6"/>
      <c r="TXV137" s="6"/>
      <c r="TXW137" s="7"/>
      <c r="TXX137" s="8"/>
      <c r="TXY137" s="6"/>
      <c r="TXZ137" s="6"/>
      <c r="TYA137" s="7"/>
      <c r="TYB137" s="8"/>
      <c r="TYC137" s="6"/>
      <c r="TYD137" s="6"/>
      <c r="TYE137" s="7"/>
      <c r="TYF137" s="8"/>
      <c r="TYG137" s="6"/>
      <c r="TYH137" s="6"/>
      <c r="TYI137" s="7"/>
      <c r="TYJ137" s="8"/>
      <c r="TYK137" s="6"/>
      <c r="TYL137" s="6"/>
      <c r="TYM137" s="7"/>
      <c r="TYN137" s="8"/>
      <c r="TYO137" s="6"/>
      <c r="TYP137" s="6"/>
      <c r="TYQ137" s="7"/>
      <c r="TYR137" s="8"/>
      <c r="TYS137" s="6"/>
      <c r="TYT137" s="6"/>
      <c r="TYU137" s="7"/>
      <c r="TYV137" s="8"/>
      <c r="TYW137" s="6"/>
      <c r="TYX137" s="6"/>
      <c r="TYY137" s="7"/>
      <c r="TYZ137" s="8"/>
      <c r="TZA137" s="6"/>
      <c r="TZB137" s="6"/>
      <c r="TZC137" s="7"/>
      <c r="TZD137" s="8"/>
      <c r="TZE137" s="6"/>
      <c r="TZF137" s="6"/>
      <c r="TZG137" s="7"/>
      <c r="TZH137" s="8"/>
      <c r="TZI137" s="6"/>
      <c r="TZJ137" s="6"/>
      <c r="TZK137" s="7"/>
      <c r="TZL137" s="8"/>
      <c r="TZM137" s="6"/>
      <c r="TZN137" s="6"/>
      <c r="TZO137" s="7"/>
      <c r="TZP137" s="8"/>
      <c r="TZQ137" s="6"/>
      <c r="TZR137" s="6"/>
      <c r="TZS137" s="7"/>
      <c r="TZT137" s="8"/>
      <c r="TZU137" s="6"/>
      <c r="TZV137" s="6"/>
      <c r="TZW137" s="7"/>
      <c r="TZX137" s="8"/>
      <c r="TZY137" s="6"/>
      <c r="TZZ137" s="6"/>
      <c r="UAA137" s="7"/>
      <c r="UAB137" s="8"/>
      <c r="UAC137" s="6"/>
      <c r="UAD137" s="6"/>
      <c r="UAE137" s="7"/>
      <c r="UAF137" s="8"/>
      <c r="UAG137" s="6"/>
      <c r="UAH137" s="6"/>
      <c r="UAI137" s="7"/>
      <c r="UAJ137" s="8"/>
      <c r="UAK137" s="6"/>
      <c r="UAL137" s="6"/>
      <c r="UAM137" s="7"/>
      <c r="UAN137" s="8"/>
      <c r="UAO137" s="6"/>
      <c r="UAP137" s="6"/>
      <c r="UAQ137" s="7"/>
      <c r="UAR137" s="8"/>
      <c r="UAS137" s="6"/>
      <c r="UAT137" s="6"/>
      <c r="UAU137" s="7"/>
      <c r="UAV137" s="8"/>
      <c r="UAW137" s="6"/>
      <c r="UAX137" s="6"/>
      <c r="UAY137" s="7"/>
      <c r="UAZ137" s="8"/>
      <c r="UBA137" s="6"/>
      <c r="UBB137" s="6"/>
      <c r="UBC137" s="7"/>
      <c r="UBD137" s="8"/>
      <c r="UBE137" s="6"/>
      <c r="UBF137" s="6"/>
      <c r="UBG137" s="7"/>
      <c r="UBH137" s="8"/>
      <c r="UBI137" s="6"/>
      <c r="UBJ137" s="6"/>
      <c r="UBK137" s="7"/>
      <c r="UBL137" s="8"/>
      <c r="UBM137" s="6"/>
      <c r="UBN137" s="6"/>
      <c r="UBO137" s="7"/>
      <c r="UBP137" s="8"/>
      <c r="UBQ137" s="6"/>
      <c r="UBR137" s="6"/>
      <c r="UBS137" s="7"/>
      <c r="UBT137" s="8"/>
      <c r="UBU137" s="6"/>
      <c r="UBV137" s="6"/>
      <c r="UBW137" s="7"/>
      <c r="UBX137" s="8"/>
      <c r="UBY137" s="6"/>
      <c r="UBZ137" s="6"/>
      <c r="UCA137" s="7"/>
      <c r="UCB137" s="8"/>
      <c r="UCC137" s="6"/>
      <c r="UCD137" s="6"/>
      <c r="UCE137" s="7"/>
      <c r="UCF137" s="8"/>
      <c r="UCG137" s="6"/>
      <c r="UCH137" s="6"/>
      <c r="UCI137" s="7"/>
      <c r="UCJ137" s="8"/>
      <c r="UCK137" s="6"/>
      <c r="UCL137" s="6"/>
      <c r="UCM137" s="7"/>
      <c r="UCN137" s="8"/>
      <c r="UCO137" s="6"/>
      <c r="UCP137" s="6"/>
      <c r="UCQ137" s="7"/>
      <c r="UCR137" s="8"/>
      <c r="UCS137" s="6"/>
      <c r="UCT137" s="6"/>
      <c r="UCU137" s="7"/>
      <c r="UCV137" s="8"/>
      <c r="UCW137" s="6"/>
      <c r="UCX137" s="6"/>
      <c r="UCY137" s="7"/>
      <c r="UCZ137" s="8"/>
      <c r="UDA137" s="6"/>
      <c r="UDB137" s="6"/>
      <c r="UDC137" s="7"/>
      <c r="UDD137" s="8"/>
      <c r="UDE137" s="6"/>
      <c r="UDF137" s="6"/>
      <c r="UDG137" s="7"/>
      <c r="UDH137" s="8"/>
      <c r="UDI137" s="6"/>
      <c r="UDJ137" s="6"/>
      <c r="UDK137" s="7"/>
      <c r="UDL137" s="8"/>
      <c r="UDM137" s="6"/>
      <c r="UDN137" s="6"/>
      <c r="UDO137" s="7"/>
      <c r="UDP137" s="8"/>
      <c r="UDQ137" s="6"/>
      <c r="UDR137" s="6"/>
      <c r="UDS137" s="7"/>
      <c r="UDT137" s="8"/>
      <c r="UDU137" s="6"/>
      <c r="UDV137" s="6"/>
      <c r="UDW137" s="7"/>
      <c r="UDX137" s="8"/>
      <c r="UDY137" s="6"/>
      <c r="UDZ137" s="6"/>
      <c r="UEA137" s="7"/>
      <c r="UEB137" s="8"/>
      <c r="UEC137" s="6"/>
      <c r="UED137" s="6"/>
      <c r="UEE137" s="7"/>
      <c r="UEF137" s="8"/>
      <c r="UEG137" s="6"/>
      <c r="UEH137" s="6"/>
      <c r="UEI137" s="7"/>
      <c r="UEJ137" s="8"/>
      <c r="UEK137" s="6"/>
      <c r="UEL137" s="6"/>
      <c r="UEM137" s="7"/>
      <c r="UEN137" s="8"/>
      <c r="UEO137" s="6"/>
      <c r="UEP137" s="6"/>
      <c r="UEQ137" s="7"/>
      <c r="UER137" s="8"/>
      <c r="UES137" s="6"/>
      <c r="UET137" s="6"/>
      <c r="UEU137" s="7"/>
      <c r="UEV137" s="8"/>
      <c r="UEW137" s="6"/>
      <c r="UEX137" s="6"/>
      <c r="UEY137" s="7"/>
      <c r="UEZ137" s="8"/>
      <c r="UFA137" s="6"/>
      <c r="UFB137" s="6"/>
      <c r="UFC137" s="7"/>
      <c r="UFD137" s="8"/>
      <c r="UFE137" s="6"/>
      <c r="UFF137" s="6"/>
      <c r="UFG137" s="7"/>
      <c r="UFH137" s="8"/>
      <c r="UFI137" s="6"/>
      <c r="UFJ137" s="6"/>
      <c r="UFK137" s="7"/>
      <c r="UFL137" s="8"/>
      <c r="UFM137" s="6"/>
      <c r="UFN137" s="6"/>
      <c r="UFO137" s="7"/>
      <c r="UFP137" s="8"/>
      <c r="UFQ137" s="6"/>
      <c r="UFR137" s="6"/>
      <c r="UFS137" s="7"/>
      <c r="UFT137" s="8"/>
      <c r="UFU137" s="6"/>
      <c r="UFV137" s="6"/>
      <c r="UFW137" s="7"/>
      <c r="UFX137" s="8"/>
      <c r="UFY137" s="6"/>
      <c r="UFZ137" s="6"/>
      <c r="UGA137" s="7"/>
      <c r="UGB137" s="8"/>
      <c r="UGC137" s="6"/>
      <c r="UGD137" s="6"/>
      <c r="UGE137" s="7"/>
      <c r="UGF137" s="8"/>
      <c r="UGG137" s="6"/>
      <c r="UGH137" s="6"/>
      <c r="UGI137" s="7"/>
      <c r="UGJ137" s="8"/>
      <c r="UGK137" s="6"/>
      <c r="UGL137" s="6"/>
      <c r="UGM137" s="7"/>
      <c r="UGN137" s="8"/>
      <c r="UGO137" s="6"/>
      <c r="UGP137" s="6"/>
      <c r="UGQ137" s="7"/>
      <c r="UGR137" s="8"/>
      <c r="UGS137" s="6"/>
      <c r="UGT137" s="6"/>
      <c r="UGU137" s="7"/>
      <c r="UGV137" s="8"/>
      <c r="UGW137" s="6"/>
      <c r="UGX137" s="6"/>
      <c r="UGY137" s="7"/>
      <c r="UGZ137" s="8"/>
      <c r="UHA137" s="6"/>
      <c r="UHB137" s="6"/>
      <c r="UHC137" s="7"/>
      <c r="UHD137" s="8"/>
      <c r="UHE137" s="6"/>
      <c r="UHF137" s="6"/>
      <c r="UHG137" s="7"/>
      <c r="UHH137" s="8"/>
      <c r="UHI137" s="6"/>
      <c r="UHJ137" s="6"/>
      <c r="UHK137" s="7"/>
      <c r="UHL137" s="8"/>
      <c r="UHM137" s="6"/>
      <c r="UHN137" s="6"/>
      <c r="UHO137" s="7"/>
      <c r="UHP137" s="8"/>
      <c r="UHQ137" s="6"/>
      <c r="UHR137" s="6"/>
      <c r="UHS137" s="7"/>
      <c r="UHT137" s="8"/>
      <c r="UHU137" s="6"/>
      <c r="UHV137" s="6"/>
      <c r="UHW137" s="7"/>
      <c r="UHX137" s="8"/>
      <c r="UHY137" s="6"/>
      <c r="UHZ137" s="6"/>
      <c r="UIA137" s="7"/>
      <c r="UIB137" s="8"/>
      <c r="UIC137" s="6"/>
      <c r="UID137" s="6"/>
      <c r="UIE137" s="7"/>
      <c r="UIF137" s="8"/>
      <c r="UIG137" s="6"/>
      <c r="UIH137" s="6"/>
      <c r="UII137" s="7"/>
      <c r="UIJ137" s="8"/>
      <c r="UIK137" s="6"/>
      <c r="UIL137" s="6"/>
      <c r="UIM137" s="7"/>
      <c r="UIN137" s="8"/>
      <c r="UIO137" s="6"/>
      <c r="UIP137" s="6"/>
      <c r="UIQ137" s="7"/>
      <c r="UIR137" s="8"/>
      <c r="UIS137" s="6"/>
      <c r="UIT137" s="6"/>
      <c r="UIU137" s="7"/>
      <c r="UIV137" s="8"/>
      <c r="UIW137" s="6"/>
      <c r="UIX137" s="6"/>
      <c r="UIY137" s="7"/>
      <c r="UIZ137" s="8"/>
      <c r="UJA137" s="6"/>
      <c r="UJB137" s="6"/>
      <c r="UJC137" s="7"/>
      <c r="UJD137" s="8"/>
      <c r="UJE137" s="6"/>
      <c r="UJF137" s="6"/>
      <c r="UJG137" s="7"/>
      <c r="UJH137" s="8"/>
      <c r="UJI137" s="6"/>
      <c r="UJJ137" s="6"/>
      <c r="UJK137" s="7"/>
      <c r="UJL137" s="8"/>
      <c r="UJM137" s="6"/>
      <c r="UJN137" s="6"/>
      <c r="UJO137" s="7"/>
      <c r="UJP137" s="8"/>
      <c r="UJQ137" s="6"/>
      <c r="UJR137" s="6"/>
      <c r="UJS137" s="7"/>
      <c r="UJT137" s="8"/>
      <c r="UJU137" s="6"/>
      <c r="UJV137" s="6"/>
      <c r="UJW137" s="7"/>
      <c r="UJX137" s="8"/>
      <c r="UJY137" s="6"/>
      <c r="UJZ137" s="6"/>
      <c r="UKA137" s="7"/>
      <c r="UKB137" s="8"/>
      <c r="UKC137" s="6"/>
      <c r="UKD137" s="6"/>
      <c r="UKE137" s="7"/>
      <c r="UKF137" s="8"/>
      <c r="UKG137" s="6"/>
      <c r="UKH137" s="6"/>
      <c r="UKI137" s="7"/>
      <c r="UKJ137" s="8"/>
      <c r="UKK137" s="6"/>
      <c r="UKL137" s="6"/>
      <c r="UKM137" s="7"/>
      <c r="UKN137" s="8"/>
      <c r="UKO137" s="6"/>
      <c r="UKP137" s="6"/>
      <c r="UKQ137" s="7"/>
      <c r="UKR137" s="8"/>
      <c r="UKS137" s="6"/>
      <c r="UKT137" s="6"/>
      <c r="UKU137" s="7"/>
      <c r="UKV137" s="8"/>
      <c r="UKW137" s="6"/>
      <c r="UKX137" s="6"/>
      <c r="UKY137" s="7"/>
      <c r="UKZ137" s="8"/>
      <c r="ULA137" s="6"/>
      <c r="ULB137" s="6"/>
      <c r="ULC137" s="7"/>
      <c r="ULD137" s="8"/>
      <c r="ULE137" s="6"/>
      <c r="ULF137" s="6"/>
      <c r="ULG137" s="7"/>
      <c r="ULH137" s="8"/>
      <c r="ULI137" s="6"/>
      <c r="ULJ137" s="6"/>
      <c r="ULK137" s="7"/>
      <c r="ULL137" s="8"/>
      <c r="ULM137" s="6"/>
      <c r="ULN137" s="6"/>
      <c r="ULO137" s="7"/>
      <c r="ULP137" s="8"/>
      <c r="ULQ137" s="6"/>
      <c r="ULR137" s="6"/>
      <c r="ULS137" s="7"/>
      <c r="ULT137" s="8"/>
      <c r="ULU137" s="6"/>
      <c r="ULV137" s="6"/>
      <c r="ULW137" s="7"/>
      <c r="ULX137" s="8"/>
      <c r="ULY137" s="6"/>
      <c r="ULZ137" s="6"/>
      <c r="UMA137" s="7"/>
      <c r="UMB137" s="8"/>
      <c r="UMC137" s="6"/>
      <c r="UMD137" s="6"/>
      <c r="UME137" s="7"/>
      <c r="UMF137" s="8"/>
      <c r="UMG137" s="6"/>
      <c r="UMH137" s="6"/>
      <c r="UMI137" s="7"/>
      <c r="UMJ137" s="8"/>
      <c r="UMK137" s="6"/>
      <c r="UML137" s="6"/>
      <c r="UMM137" s="7"/>
      <c r="UMN137" s="8"/>
      <c r="UMO137" s="6"/>
      <c r="UMP137" s="6"/>
      <c r="UMQ137" s="7"/>
      <c r="UMR137" s="8"/>
      <c r="UMS137" s="6"/>
      <c r="UMT137" s="6"/>
      <c r="UMU137" s="7"/>
      <c r="UMV137" s="8"/>
      <c r="UMW137" s="6"/>
      <c r="UMX137" s="6"/>
      <c r="UMY137" s="7"/>
      <c r="UMZ137" s="8"/>
      <c r="UNA137" s="6"/>
      <c r="UNB137" s="6"/>
      <c r="UNC137" s="7"/>
      <c r="UND137" s="8"/>
      <c r="UNE137" s="6"/>
      <c r="UNF137" s="6"/>
      <c r="UNG137" s="7"/>
      <c r="UNH137" s="8"/>
      <c r="UNI137" s="6"/>
      <c r="UNJ137" s="6"/>
      <c r="UNK137" s="7"/>
      <c r="UNL137" s="8"/>
      <c r="UNM137" s="6"/>
      <c r="UNN137" s="6"/>
      <c r="UNO137" s="7"/>
      <c r="UNP137" s="8"/>
      <c r="UNQ137" s="6"/>
      <c r="UNR137" s="6"/>
      <c r="UNS137" s="7"/>
      <c r="UNT137" s="8"/>
      <c r="UNU137" s="6"/>
      <c r="UNV137" s="6"/>
      <c r="UNW137" s="7"/>
      <c r="UNX137" s="8"/>
      <c r="UNY137" s="6"/>
      <c r="UNZ137" s="6"/>
      <c r="UOA137" s="7"/>
      <c r="UOB137" s="8"/>
      <c r="UOC137" s="6"/>
      <c r="UOD137" s="6"/>
      <c r="UOE137" s="7"/>
      <c r="UOF137" s="8"/>
      <c r="UOG137" s="6"/>
      <c r="UOH137" s="6"/>
      <c r="UOI137" s="7"/>
      <c r="UOJ137" s="8"/>
      <c r="UOK137" s="6"/>
      <c r="UOL137" s="6"/>
      <c r="UOM137" s="7"/>
      <c r="UON137" s="8"/>
      <c r="UOO137" s="6"/>
      <c r="UOP137" s="6"/>
      <c r="UOQ137" s="7"/>
      <c r="UOR137" s="8"/>
      <c r="UOS137" s="6"/>
      <c r="UOT137" s="6"/>
      <c r="UOU137" s="7"/>
      <c r="UOV137" s="8"/>
      <c r="UOW137" s="6"/>
      <c r="UOX137" s="6"/>
      <c r="UOY137" s="7"/>
      <c r="UOZ137" s="8"/>
      <c r="UPA137" s="6"/>
      <c r="UPB137" s="6"/>
      <c r="UPC137" s="7"/>
      <c r="UPD137" s="8"/>
      <c r="UPE137" s="6"/>
      <c r="UPF137" s="6"/>
      <c r="UPG137" s="7"/>
      <c r="UPH137" s="8"/>
      <c r="UPI137" s="6"/>
      <c r="UPJ137" s="6"/>
      <c r="UPK137" s="7"/>
      <c r="UPL137" s="8"/>
      <c r="UPM137" s="6"/>
      <c r="UPN137" s="6"/>
      <c r="UPO137" s="7"/>
      <c r="UPP137" s="8"/>
      <c r="UPQ137" s="6"/>
      <c r="UPR137" s="6"/>
      <c r="UPS137" s="7"/>
      <c r="UPT137" s="8"/>
      <c r="UPU137" s="6"/>
      <c r="UPV137" s="6"/>
      <c r="UPW137" s="7"/>
      <c r="UPX137" s="8"/>
      <c r="UPY137" s="6"/>
      <c r="UPZ137" s="6"/>
      <c r="UQA137" s="7"/>
      <c r="UQB137" s="8"/>
      <c r="UQC137" s="6"/>
      <c r="UQD137" s="6"/>
      <c r="UQE137" s="7"/>
      <c r="UQF137" s="8"/>
      <c r="UQG137" s="6"/>
      <c r="UQH137" s="6"/>
      <c r="UQI137" s="7"/>
      <c r="UQJ137" s="8"/>
      <c r="UQK137" s="6"/>
      <c r="UQL137" s="6"/>
      <c r="UQM137" s="7"/>
      <c r="UQN137" s="8"/>
      <c r="UQO137" s="6"/>
      <c r="UQP137" s="6"/>
      <c r="UQQ137" s="7"/>
      <c r="UQR137" s="8"/>
      <c r="UQS137" s="6"/>
      <c r="UQT137" s="6"/>
      <c r="UQU137" s="7"/>
      <c r="UQV137" s="8"/>
      <c r="UQW137" s="6"/>
      <c r="UQX137" s="6"/>
      <c r="UQY137" s="7"/>
      <c r="UQZ137" s="8"/>
      <c r="URA137" s="6"/>
      <c r="URB137" s="6"/>
      <c r="URC137" s="7"/>
      <c r="URD137" s="8"/>
      <c r="URE137" s="6"/>
      <c r="URF137" s="6"/>
      <c r="URG137" s="7"/>
      <c r="URH137" s="8"/>
      <c r="URI137" s="6"/>
      <c r="URJ137" s="6"/>
      <c r="URK137" s="7"/>
      <c r="URL137" s="8"/>
      <c r="URM137" s="6"/>
      <c r="URN137" s="6"/>
      <c r="URO137" s="7"/>
      <c r="URP137" s="8"/>
      <c r="URQ137" s="6"/>
      <c r="URR137" s="6"/>
      <c r="URS137" s="7"/>
      <c r="URT137" s="8"/>
      <c r="URU137" s="6"/>
      <c r="URV137" s="6"/>
      <c r="URW137" s="7"/>
      <c r="URX137" s="8"/>
      <c r="URY137" s="6"/>
      <c r="URZ137" s="6"/>
      <c r="USA137" s="7"/>
      <c r="USB137" s="8"/>
      <c r="USC137" s="6"/>
      <c r="USD137" s="6"/>
      <c r="USE137" s="7"/>
      <c r="USF137" s="8"/>
      <c r="USG137" s="6"/>
      <c r="USH137" s="6"/>
      <c r="USI137" s="7"/>
      <c r="USJ137" s="8"/>
      <c r="USK137" s="6"/>
      <c r="USL137" s="6"/>
      <c r="USM137" s="7"/>
      <c r="USN137" s="8"/>
      <c r="USO137" s="6"/>
      <c r="USP137" s="6"/>
      <c r="USQ137" s="7"/>
      <c r="USR137" s="8"/>
      <c r="USS137" s="6"/>
      <c r="UST137" s="6"/>
      <c r="USU137" s="7"/>
      <c r="USV137" s="8"/>
      <c r="USW137" s="6"/>
      <c r="USX137" s="6"/>
      <c r="USY137" s="7"/>
      <c r="USZ137" s="8"/>
      <c r="UTA137" s="6"/>
      <c r="UTB137" s="6"/>
      <c r="UTC137" s="7"/>
      <c r="UTD137" s="8"/>
      <c r="UTE137" s="6"/>
      <c r="UTF137" s="6"/>
      <c r="UTG137" s="7"/>
      <c r="UTH137" s="8"/>
      <c r="UTI137" s="6"/>
      <c r="UTJ137" s="6"/>
      <c r="UTK137" s="7"/>
      <c r="UTL137" s="8"/>
      <c r="UTM137" s="6"/>
      <c r="UTN137" s="6"/>
      <c r="UTO137" s="7"/>
      <c r="UTP137" s="8"/>
      <c r="UTQ137" s="6"/>
      <c r="UTR137" s="6"/>
      <c r="UTS137" s="7"/>
      <c r="UTT137" s="8"/>
      <c r="UTU137" s="6"/>
      <c r="UTV137" s="6"/>
      <c r="UTW137" s="7"/>
      <c r="UTX137" s="8"/>
      <c r="UTY137" s="6"/>
      <c r="UTZ137" s="6"/>
      <c r="UUA137" s="7"/>
      <c r="UUB137" s="8"/>
      <c r="UUC137" s="6"/>
      <c r="UUD137" s="6"/>
      <c r="UUE137" s="7"/>
      <c r="UUF137" s="8"/>
      <c r="UUG137" s="6"/>
      <c r="UUH137" s="6"/>
      <c r="UUI137" s="7"/>
      <c r="UUJ137" s="8"/>
      <c r="UUK137" s="6"/>
      <c r="UUL137" s="6"/>
      <c r="UUM137" s="7"/>
      <c r="UUN137" s="8"/>
      <c r="UUO137" s="6"/>
      <c r="UUP137" s="6"/>
      <c r="UUQ137" s="7"/>
      <c r="UUR137" s="8"/>
      <c r="UUS137" s="6"/>
      <c r="UUT137" s="6"/>
      <c r="UUU137" s="7"/>
      <c r="UUV137" s="8"/>
      <c r="UUW137" s="6"/>
      <c r="UUX137" s="6"/>
      <c r="UUY137" s="7"/>
      <c r="UUZ137" s="8"/>
      <c r="UVA137" s="6"/>
      <c r="UVB137" s="6"/>
      <c r="UVC137" s="7"/>
      <c r="UVD137" s="8"/>
      <c r="UVE137" s="6"/>
      <c r="UVF137" s="6"/>
      <c r="UVG137" s="7"/>
      <c r="UVH137" s="8"/>
      <c r="UVI137" s="6"/>
      <c r="UVJ137" s="6"/>
      <c r="UVK137" s="7"/>
      <c r="UVL137" s="8"/>
      <c r="UVM137" s="6"/>
      <c r="UVN137" s="6"/>
      <c r="UVO137" s="7"/>
      <c r="UVP137" s="8"/>
      <c r="UVQ137" s="6"/>
      <c r="UVR137" s="6"/>
      <c r="UVS137" s="7"/>
      <c r="UVT137" s="8"/>
      <c r="UVU137" s="6"/>
      <c r="UVV137" s="6"/>
      <c r="UVW137" s="7"/>
      <c r="UVX137" s="8"/>
      <c r="UVY137" s="6"/>
      <c r="UVZ137" s="6"/>
      <c r="UWA137" s="7"/>
      <c r="UWB137" s="8"/>
      <c r="UWC137" s="6"/>
      <c r="UWD137" s="6"/>
      <c r="UWE137" s="7"/>
      <c r="UWF137" s="8"/>
      <c r="UWG137" s="6"/>
      <c r="UWH137" s="6"/>
      <c r="UWI137" s="7"/>
      <c r="UWJ137" s="8"/>
      <c r="UWK137" s="6"/>
      <c r="UWL137" s="6"/>
      <c r="UWM137" s="7"/>
      <c r="UWN137" s="8"/>
      <c r="UWO137" s="6"/>
      <c r="UWP137" s="6"/>
      <c r="UWQ137" s="7"/>
      <c r="UWR137" s="8"/>
      <c r="UWS137" s="6"/>
      <c r="UWT137" s="6"/>
      <c r="UWU137" s="7"/>
      <c r="UWV137" s="8"/>
      <c r="UWW137" s="6"/>
      <c r="UWX137" s="6"/>
      <c r="UWY137" s="7"/>
      <c r="UWZ137" s="8"/>
      <c r="UXA137" s="6"/>
      <c r="UXB137" s="6"/>
      <c r="UXC137" s="7"/>
      <c r="UXD137" s="8"/>
      <c r="UXE137" s="6"/>
      <c r="UXF137" s="6"/>
      <c r="UXG137" s="7"/>
      <c r="UXH137" s="8"/>
      <c r="UXI137" s="6"/>
      <c r="UXJ137" s="6"/>
      <c r="UXK137" s="7"/>
      <c r="UXL137" s="8"/>
      <c r="UXM137" s="6"/>
      <c r="UXN137" s="6"/>
      <c r="UXO137" s="7"/>
      <c r="UXP137" s="8"/>
      <c r="UXQ137" s="6"/>
      <c r="UXR137" s="6"/>
      <c r="UXS137" s="7"/>
      <c r="UXT137" s="8"/>
      <c r="UXU137" s="6"/>
      <c r="UXV137" s="6"/>
      <c r="UXW137" s="7"/>
      <c r="UXX137" s="8"/>
      <c r="UXY137" s="6"/>
      <c r="UXZ137" s="6"/>
      <c r="UYA137" s="7"/>
      <c r="UYB137" s="8"/>
      <c r="UYC137" s="6"/>
      <c r="UYD137" s="6"/>
      <c r="UYE137" s="7"/>
      <c r="UYF137" s="8"/>
      <c r="UYG137" s="6"/>
      <c r="UYH137" s="6"/>
      <c r="UYI137" s="7"/>
      <c r="UYJ137" s="8"/>
      <c r="UYK137" s="6"/>
      <c r="UYL137" s="6"/>
      <c r="UYM137" s="7"/>
      <c r="UYN137" s="8"/>
      <c r="UYO137" s="6"/>
      <c r="UYP137" s="6"/>
      <c r="UYQ137" s="7"/>
      <c r="UYR137" s="8"/>
      <c r="UYS137" s="6"/>
      <c r="UYT137" s="6"/>
      <c r="UYU137" s="7"/>
      <c r="UYV137" s="8"/>
      <c r="UYW137" s="6"/>
      <c r="UYX137" s="6"/>
      <c r="UYY137" s="7"/>
      <c r="UYZ137" s="8"/>
      <c r="UZA137" s="6"/>
      <c r="UZB137" s="6"/>
      <c r="UZC137" s="7"/>
      <c r="UZD137" s="8"/>
      <c r="UZE137" s="6"/>
      <c r="UZF137" s="6"/>
      <c r="UZG137" s="7"/>
      <c r="UZH137" s="8"/>
      <c r="UZI137" s="6"/>
      <c r="UZJ137" s="6"/>
      <c r="UZK137" s="7"/>
      <c r="UZL137" s="8"/>
      <c r="UZM137" s="6"/>
      <c r="UZN137" s="6"/>
      <c r="UZO137" s="7"/>
      <c r="UZP137" s="8"/>
      <c r="UZQ137" s="6"/>
      <c r="UZR137" s="6"/>
      <c r="UZS137" s="7"/>
      <c r="UZT137" s="8"/>
      <c r="UZU137" s="6"/>
      <c r="UZV137" s="6"/>
      <c r="UZW137" s="7"/>
      <c r="UZX137" s="8"/>
      <c r="UZY137" s="6"/>
      <c r="UZZ137" s="6"/>
      <c r="VAA137" s="7"/>
      <c r="VAB137" s="8"/>
      <c r="VAC137" s="6"/>
      <c r="VAD137" s="6"/>
      <c r="VAE137" s="7"/>
      <c r="VAF137" s="8"/>
      <c r="VAG137" s="6"/>
      <c r="VAH137" s="6"/>
      <c r="VAI137" s="7"/>
      <c r="VAJ137" s="8"/>
      <c r="VAK137" s="6"/>
      <c r="VAL137" s="6"/>
      <c r="VAM137" s="7"/>
      <c r="VAN137" s="8"/>
      <c r="VAO137" s="6"/>
      <c r="VAP137" s="6"/>
      <c r="VAQ137" s="7"/>
      <c r="VAR137" s="8"/>
      <c r="VAS137" s="6"/>
      <c r="VAT137" s="6"/>
      <c r="VAU137" s="7"/>
      <c r="VAV137" s="8"/>
      <c r="VAW137" s="6"/>
      <c r="VAX137" s="6"/>
      <c r="VAY137" s="7"/>
      <c r="VAZ137" s="8"/>
      <c r="VBA137" s="6"/>
      <c r="VBB137" s="6"/>
      <c r="VBC137" s="7"/>
      <c r="VBD137" s="8"/>
      <c r="VBE137" s="6"/>
      <c r="VBF137" s="6"/>
      <c r="VBG137" s="7"/>
      <c r="VBH137" s="8"/>
      <c r="VBI137" s="6"/>
      <c r="VBJ137" s="6"/>
      <c r="VBK137" s="7"/>
      <c r="VBL137" s="8"/>
      <c r="VBM137" s="6"/>
      <c r="VBN137" s="6"/>
      <c r="VBO137" s="7"/>
      <c r="VBP137" s="8"/>
      <c r="VBQ137" s="6"/>
      <c r="VBR137" s="6"/>
      <c r="VBS137" s="7"/>
      <c r="VBT137" s="8"/>
      <c r="VBU137" s="6"/>
      <c r="VBV137" s="6"/>
      <c r="VBW137" s="7"/>
      <c r="VBX137" s="8"/>
      <c r="VBY137" s="6"/>
      <c r="VBZ137" s="6"/>
      <c r="VCA137" s="7"/>
      <c r="VCB137" s="8"/>
      <c r="VCC137" s="6"/>
      <c r="VCD137" s="6"/>
      <c r="VCE137" s="7"/>
      <c r="VCF137" s="8"/>
      <c r="VCG137" s="6"/>
      <c r="VCH137" s="6"/>
      <c r="VCI137" s="7"/>
      <c r="VCJ137" s="8"/>
      <c r="VCK137" s="6"/>
      <c r="VCL137" s="6"/>
      <c r="VCM137" s="7"/>
      <c r="VCN137" s="8"/>
      <c r="VCO137" s="6"/>
      <c r="VCP137" s="6"/>
      <c r="VCQ137" s="7"/>
      <c r="VCR137" s="8"/>
      <c r="VCS137" s="6"/>
      <c r="VCT137" s="6"/>
      <c r="VCU137" s="7"/>
      <c r="VCV137" s="8"/>
      <c r="VCW137" s="6"/>
      <c r="VCX137" s="6"/>
      <c r="VCY137" s="7"/>
      <c r="VCZ137" s="8"/>
      <c r="VDA137" s="6"/>
      <c r="VDB137" s="6"/>
      <c r="VDC137" s="7"/>
      <c r="VDD137" s="8"/>
      <c r="VDE137" s="6"/>
      <c r="VDF137" s="6"/>
      <c r="VDG137" s="7"/>
      <c r="VDH137" s="8"/>
      <c r="VDI137" s="6"/>
      <c r="VDJ137" s="6"/>
      <c r="VDK137" s="7"/>
      <c r="VDL137" s="8"/>
      <c r="VDM137" s="6"/>
      <c r="VDN137" s="6"/>
      <c r="VDO137" s="7"/>
      <c r="VDP137" s="8"/>
      <c r="VDQ137" s="6"/>
      <c r="VDR137" s="6"/>
      <c r="VDS137" s="7"/>
      <c r="VDT137" s="8"/>
      <c r="VDU137" s="6"/>
      <c r="VDV137" s="6"/>
      <c r="VDW137" s="7"/>
      <c r="VDX137" s="8"/>
      <c r="VDY137" s="6"/>
      <c r="VDZ137" s="6"/>
      <c r="VEA137" s="7"/>
      <c r="VEB137" s="8"/>
      <c r="VEC137" s="6"/>
      <c r="VED137" s="6"/>
      <c r="VEE137" s="7"/>
      <c r="VEF137" s="8"/>
      <c r="VEG137" s="6"/>
      <c r="VEH137" s="6"/>
      <c r="VEI137" s="7"/>
      <c r="VEJ137" s="8"/>
      <c r="VEK137" s="6"/>
      <c r="VEL137" s="6"/>
      <c r="VEM137" s="7"/>
      <c r="VEN137" s="8"/>
      <c r="VEO137" s="6"/>
      <c r="VEP137" s="6"/>
      <c r="VEQ137" s="7"/>
      <c r="VER137" s="8"/>
      <c r="VES137" s="6"/>
      <c r="VET137" s="6"/>
      <c r="VEU137" s="7"/>
      <c r="VEV137" s="8"/>
      <c r="VEW137" s="6"/>
      <c r="VEX137" s="6"/>
      <c r="VEY137" s="7"/>
      <c r="VEZ137" s="8"/>
      <c r="VFA137" s="6"/>
      <c r="VFB137" s="6"/>
      <c r="VFC137" s="7"/>
      <c r="VFD137" s="8"/>
      <c r="VFE137" s="6"/>
      <c r="VFF137" s="6"/>
      <c r="VFG137" s="7"/>
      <c r="VFH137" s="8"/>
      <c r="VFI137" s="6"/>
      <c r="VFJ137" s="6"/>
      <c r="VFK137" s="7"/>
      <c r="VFL137" s="8"/>
      <c r="VFM137" s="6"/>
      <c r="VFN137" s="6"/>
      <c r="VFO137" s="7"/>
      <c r="VFP137" s="8"/>
      <c r="VFQ137" s="6"/>
      <c r="VFR137" s="6"/>
      <c r="VFS137" s="7"/>
      <c r="VFT137" s="8"/>
      <c r="VFU137" s="6"/>
      <c r="VFV137" s="6"/>
      <c r="VFW137" s="7"/>
      <c r="VFX137" s="8"/>
      <c r="VFY137" s="6"/>
      <c r="VFZ137" s="6"/>
      <c r="VGA137" s="7"/>
      <c r="VGB137" s="8"/>
      <c r="VGC137" s="6"/>
      <c r="VGD137" s="6"/>
      <c r="VGE137" s="7"/>
      <c r="VGF137" s="8"/>
      <c r="VGG137" s="6"/>
      <c r="VGH137" s="6"/>
      <c r="VGI137" s="7"/>
      <c r="VGJ137" s="8"/>
      <c r="VGK137" s="6"/>
      <c r="VGL137" s="6"/>
      <c r="VGM137" s="7"/>
      <c r="VGN137" s="8"/>
      <c r="VGO137" s="6"/>
      <c r="VGP137" s="6"/>
      <c r="VGQ137" s="7"/>
      <c r="VGR137" s="8"/>
      <c r="VGS137" s="6"/>
      <c r="VGT137" s="6"/>
      <c r="VGU137" s="7"/>
      <c r="VGV137" s="8"/>
      <c r="VGW137" s="6"/>
      <c r="VGX137" s="6"/>
      <c r="VGY137" s="7"/>
      <c r="VGZ137" s="8"/>
      <c r="VHA137" s="6"/>
      <c r="VHB137" s="6"/>
      <c r="VHC137" s="7"/>
      <c r="VHD137" s="8"/>
      <c r="VHE137" s="6"/>
      <c r="VHF137" s="6"/>
      <c r="VHG137" s="7"/>
      <c r="VHH137" s="8"/>
      <c r="VHI137" s="6"/>
      <c r="VHJ137" s="6"/>
      <c r="VHK137" s="7"/>
      <c r="VHL137" s="8"/>
      <c r="VHM137" s="6"/>
      <c r="VHN137" s="6"/>
      <c r="VHO137" s="7"/>
      <c r="VHP137" s="8"/>
      <c r="VHQ137" s="6"/>
      <c r="VHR137" s="6"/>
      <c r="VHS137" s="7"/>
      <c r="VHT137" s="8"/>
      <c r="VHU137" s="6"/>
      <c r="VHV137" s="6"/>
      <c r="VHW137" s="7"/>
      <c r="VHX137" s="8"/>
      <c r="VHY137" s="6"/>
      <c r="VHZ137" s="6"/>
      <c r="VIA137" s="7"/>
      <c r="VIB137" s="8"/>
      <c r="VIC137" s="6"/>
      <c r="VID137" s="6"/>
      <c r="VIE137" s="7"/>
      <c r="VIF137" s="8"/>
      <c r="VIG137" s="6"/>
      <c r="VIH137" s="6"/>
      <c r="VII137" s="7"/>
      <c r="VIJ137" s="8"/>
      <c r="VIK137" s="6"/>
      <c r="VIL137" s="6"/>
      <c r="VIM137" s="7"/>
      <c r="VIN137" s="8"/>
      <c r="VIO137" s="6"/>
      <c r="VIP137" s="6"/>
      <c r="VIQ137" s="7"/>
      <c r="VIR137" s="8"/>
      <c r="VIS137" s="6"/>
      <c r="VIT137" s="6"/>
      <c r="VIU137" s="7"/>
      <c r="VIV137" s="8"/>
      <c r="VIW137" s="6"/>
      <c r="VIX137" s="6"/>
      <c r="VIY137" s="7"/>
      <c r="VIZ137" s="8"/>
      <c r="VJA137" s="6"/>
      <c r="VJB137" s="6"/>
      <c r="VJC137" s="7"/>
      <c r="VJD137" s="8"/>
      <c r="VJE137" s="6"/>
      <c r="VJF137" s="6"/>
      <c r="VJG137" s="7"/>
      <c r="VJH137" s="8"/>
      <c r="VJI137" s="6"/>
      <c r="VJJ137" s="6"/>
      <c r="VJK137" s="7"/>
      <c r="VJL137" s="8"/>
      <c r="VJM137" s="6"/>
      <c r="VJN137" s="6"/>
      <c r="VJO137" s="7"/>
      <c r="VJP137" s="8"/>
      <c r="VJQ137" s="6"/>
      <c r="VJR137" s="6"/>
      <c r="VJS137" s="7"/>
      <c r="VJT137" s="8"/>
      <c r="VJU137" s="6"/>
      <c r="VJV137" s="6"/>
      <c r="VJW137" s="7"/>
      <c r="VJX137" s="8"/>
      <c r="VJY137" s="6"/>
      <c r="VJZ137" s="6"/>
      <c r="VKA137" s="7"/>
      <c r="VKB137" s="8"/>
      <c r="VKC137" s="6"/>
      <c r="VKD137" s="6"/>
      <c r="VKE137" s="7"/>
      <c r="VKF137" s="8"/>
      <c r="VKG137" s="6"/>
      <c r="VKH137" s="6"/>
      <c r="VKI137" s="7"/>
      <c r="VKJ137" s="8"/>
      <c r="VKK137" s="6"/>
      <c r="VKL137" s="6"/>
      <c r="VKM137" s="7"/>
      <c r="VKN137" s="8"/>
      <c r="VKO137" s="6"/>
      <c r="VKP137" s="6"/>
      <c r="VKQ137" s="7"/>
      <c r="VKR137" s="8"/>
      <c r="VKS137" s="6"/>
      <c r="VKT137" s="6"/>
      <c r="VKU137" s="7"/>
      <c r="VKV137" s="8"/>
      <c r="VKW137" s="6"/>
      <c r="VKX137" s="6"/>
      <c r="VKY137" s="7"/>
      <c r="VKZ137" s="8"/>
      <c r="VLA137" s="6"/>
      <c r="VLB137" s="6"/>
      <c r="VLC137" s="7"/>
      <c r="VLD137" s="8"/>
      <c r="VLE137" s="6"/>
      <c r="VLF137" s="6"/>
      <c r="VLG137" s="7"/>
      <c r="VLH137" s="8"/>
      <c r="VLI137" s="6"/>
      <c r="VLJ137" s="6"/>
      <c r="VLK137" s="7"/>
      <c r="VLL137" s="8"/>
      <c r="VLM137" s="6"/>
      <c r="VLN137" s="6"/>
      <c r="VLO137" s="7"/>
      <c r="VLP137" s="8"/>
      <c r="VLQ137" s="6"/>
      <c r="VLR137" s="6"/>
      <c r="VLS137" s="7"/>
      <c r="VLT137" s="8"/>
      <c r="VLU137" s="6"/>
      <c r="VLV137" s="6"/>
      <c r="VLW137" s="7"/>
      <c r="VLX137" s="8"/>
      <c r="VLY137" s="6"/>
      <c r="VLZ137" s="6"/>
      <c r="VMA137" s="7"/>
      <c r="VMB137" s="8"/>
      <c r="VMC137" s="6"/>
      <c r="VMD137" s="6"/>
      <c r="VME137" s="7"/>
      <c r="VMF137" s="8"/>
      <c r="VMG137" s="6"/>
      <c r="VMH137" s="6"/>
      <c r="VMI137" s="7"/>
      <c r="VMJ137" s="8"/>
      <c r="VMK137" s="6"/>
      <c r="VML137" s="6"/>
      <c r="VMM137" s="7"/>
      <c r="VMN137" s="8"/>
      <c r="VMO137" s="6"/>
      <c r="VMP137" s="6"/>
      <c r="VMQ137" s="7"/>
      <c r="VMR137" s="8"/>
      <c r="VMS137" s="6"/>
      <c r="VMT137" s="6"/>
      <c r="VMU137" s="7"/>
      <c r="VMV137" s="8"/>
      <c r="VMW137" s="6"/>
      <c r="VMX137" s="6"/>
      <c r="VMY137" s="7"/>
      <c r="VMZ137" s="8"/>
      <c r="VNA137" s="6"/>
      <c r="VNB137" s="6"/>
      <c r="VNC137" s="7"/>
      <c r="VND137" s="8"/>
      <c r="VNE137" s="6"/>
      <c r="VNF137" s="6"/>
      <c r="VNG137" s="7"/>
      <c r="VNH137" s="8"/>
      <c r="VNI137" s="6"/>
      <c r="VNJ137" s="6"/>
      <c r="VNK137" s="7"/>
      <c r="VNL137" s="8"/>
      <c r="VNM137" s="6"/>
      <c r="VNN137" s="6"/>
      <c r="VNO137" s="7"/>
      <c r="VNP137" s="8"/>
      <c r="VNQ137" s="6"/>
      <c r="VNR137" s="6"/>
      <c r="VNS137" s="7"/>
      <c r="VNT137" s="8"/>
      <c r="VNU137" s="6"/>
      <c r="VNV137" s="6"/>
      <c r="VNW137" s="7"/>
      <c r="VNX137" s="8"/>
      <c r="VNY137" s="6"/>
      <c r="VNZ137" s="6"/>
      <c r="VOA137" s="7"/>
      <c r="VOB137" s="8"/>
      <c r="VOC137" s="6"/>
      <c r="VOD137" s="6"/>
      <c r="VOE137" s="7"/>
      <c r="VOF137" s="8"/>
      <c r="VOG137" s="6"/>
      <c r="VOH137" s="6"/>
      <c r="VOI137" s="7"/>
      <c r="VOJ137" s="8"/>
      <c r="VOK137" s="6"/>
      <c r="VOL137" s="6"/>
      <c r="VOM137" s="7"/>
      <c r="VON137" s="8"/>
      <c r="VOO137" s="6"/>
      <c r="VOP137" s="6"/>
      <c r="VOQ137" s="7"/>
      <c r="VOR137" s="8"/>
      <c r="VOS137" s="6"/>
      <c r="VOT137" s="6"/>
      <c r="VOU137" s="7"/>
      <c r="VOV137" s="8"/>
      <c r="VOW137" s="6"/>
      <c r="VOX137" s="6"/>
      <c r="VOY137" s="7"/>
      <c r="VOZ137" s="8"/>
      <c r="VPA137" s="6"/>
      <c r="VPB137" s="6"/>
      <c r="VPC137" s="7"/>
      <c r="VPD137" s="8"/>
      <c r="VPE137" s="6"/>
      <c r="VPF137" s="6"/>
      <c r="VPG137" s="7"/>
      <c r="VPH137" s="8"/>
      <c r="VPI137" s="6"/>
      <c r="VPJ137" s="6"/>
      <c r="VPK137" s="7"/>
      <c r="VPL137" s="8"/>
      <c r="VPM137" s="6"/>
      <c r="VPN137" s="6"/>
      <c r="VPO137" s="7"/>
      <c r="VPP137" s="8"/>
      <c r="VPQ137" s="6"/>
      <c r="VPR137" s="6"/>
      <c r="VPS137" s="7"/>
      <c r="VPT137" s="8"/>
      <c r="VPU137" s="6"/>
      <c r="VPV137" s="6"/>
      <c r="VPW137" s="7"/>
      <c r="VPX137" s="8"/>
      <c r="VPY137" s="6"/>
      <c r="VPZ137" s="6"/>
      <c r="VQA137" s="7"/>
      <c r="VQB137" s="8"/>
      <c r="VQC137" s="6"/>
      <c r="VQD137" s="6"/>
      <c r="VQE137" s="7"/>
      <c r="VQF137" s="8"/>
      <c r="VQG137" s="6"/>
      <c r="VQH137" s="6"/>
      <c r="VQI137" s="7"/>
      <c r="VQJ137" s="8"/>
      <c r="VQK137" s="6"/>
      <c r="VQL137" s="6"/>
      <c r="VQM137" s="7"/>
      <c r="VQN137" s="8"/>
      <c r="VQO137" s="6"/>
      <c r="VQP137" s="6"/>
      <c r="VQQ137" s="7"/>
      <c r="VQR137" s="8"/>
      <c r="VQS137" s="6"/>
      <c r="VQT137" s="6"/>
      <c r="VQU137" s="7"/>
      <c r="VQV137" s="8"/>
      <c r="VQW137" s="6"/>
      <c r="VQX137" s="6"/>
      <c r="VQY137" s="7"/>
      <c r="VQZ137" s="8"/>
      <c r="VRA137" s="6"/>
      <c r="VRB137" s="6"/>
      <c r="VRC137" s="7"/>
      <c r="VRD137" s="8"/>
      <c r="VRE137" s="6"/>
      <c r="VRF137" s="6"/>
      <c r="VRG137" s="7"/>
      <c r="VRH137" s="8"/>
      <c r="VRI137" s="6"/>
      <c r="VRJ137" s="6"/>
      <c r="VRK137" s="7"/>
      <c r="VRL137" s="8"/>
      <c r="VRM137" s="6"/>
      <c r="VRN137" s="6"/>
      <c r="VRO137" s="7"/>
      <c r="VRP137" s="8"/>
      <c r="VRQ137" s="6"/>
      <c r="VRR137" s="6"/>
      <c r="VRS137" s="7"/>
      <c r="VRT137" s="8"/>
      <c r="VRU137" s="6"/>
      <c r="VRV137" s="6"/>
      <c r="VRW137" s="7"/>
      <c r="VRX137" s="8"/>
      <c r="VRY137" s="6"/>
      <c r="VRZ137" s="6"/>
      <c r="VSA137" s="7"/>
      <c r="VSB137" s="8"/>
      <c r="VSC137" s="6"/>
      <c r="VSD137" s="6"/>
      <c r="VSE137" s="7"/>
      <c r="VSF137" s="8"/>
      <c r="VSG137" s="6"/>
      <c r="VSH137" s="6"/>
      <c r="VSI137" s="7"/>
      <c r="VSJ137" s="8"/>
      <c r="VSK137" s="6"/>
      <c r="VSL137" s="6"/>
      <c r="VSM137" s="7"/>
      <c r="VSN137" s="8"/>
      <c r="VSO137" s="6"/>
      <c r="VSP137" s="6"/>
      <c r="VSQ137" s="7"/>
      <c r="VSR137" s="8"/>
      <c r="VSS137" s="6"/>
      <c r="VST137" s="6"/>
      <c r="VSU137" s="7"/>
      <c r="VSV137" s="8"/>
      <c r="VSW137" s="6"/>
      <c r="VSX137" s="6"/>
      <c r="VSY137" s="7"/>
      <c r="VSZ137" s="8"/>
      <c r="VTA137" s="6"/>
      <c r="VTB137" s="6"/>
      <c r="VTC137" s="7"/>
      <c r="VTD137" s="8"/>
      <c r="VTE137" s="6"/>
      <c r="VTF137" s="6"/>
      <c r="VTG137" s="7"/>
      <c r="VTH137" s="8"/>
      <c r="VTI137" s="6"/>
      <c r="VTJ137" s="6"/>
      <c r="VTK137" s="7"/>
      <c r="VTL137" s="8"/>
      <c r="VTM137" s="6"/>
      <c r="VTN137" s="6"/>
      <c r="VTO137" s="7"/>
      <c r="VTP137" s="8"/>
      <c r="VTQ137" s="6"/>
      <c r="VTR137" s="6"/>
      <c r="VTS137" s="7"/>
      <c r="VTT137" s="8"/>
      <c r="VTU137" s="6"/>
      <c r="VTV137" s="6"/>
      <c r="VTW137" s="7"/>
      <c r="VTX137" s="8"/>
      <c r="VTY137" s="6"/>
      <c r="VTZ137" s="6"/>
      <c r="VUA137" s="7"/>
      <c r="VUB137" s="8"/>
      <c r="VUC137" s="6"/>
      <c r="VUD137" s="6"/>
      <c r="VUE137" s="7"/>
      <c r="VUF137" s="8"/>
      <c r="VUG137" s="6"/>
      <c r="VUH137" s="6"/>
      <c r="VUI137" s="7"/>
      <c r="VUJ137" s="8"/>
      <c r="VUK137" s="6"/>
      <c r="VUL137" s="6"/>
      <c r="VUM137" s="7"/>
      <c r="VUN137" s="8"/>
      <c r="VUO137" s="6"/>
      <c r="VUP137" s="6"/>
      <c r="VUQ137" s="7"/>
      <c r="VUR137" s="8"/>
      <c r="VUS137" s="6"/>
      <c r="VUT137" s="6"/>
      <c r="VUU137" s="7"/>
      <c r="VUV137" s="8"/>
      <c r="VUW137" s="6"/>
      <c r="VUX137" s="6"/>
      <c r="VUY137" s="7"/>
      <c r="VUZ137" s="8"/>
      <c r="VVA137" s="6"/>
      <c r="VVB137" s="6"/>
      <c r="VVC137" s="7"/>
      <c r="VVD137" s="8"/>
      <c r="VVE137" s="6"/>
      <c r="VVF137" s="6"/>
      <c r="VVG137" s="7"/>
      <c r="VVH137" s="8"/>
      <c r="VVI137" s="6"/>
      <c r="VVJ137" s="6"/>
      <c r="VVK137" s="7"/>
      <c r="VVL137" s="8"/>
      <c r="VVM137" s="6"/>
      <c r="VVN137" s="6"/>
      <c r="VVO137" s="7"/>
      <c r="VVP137" s="8"/>
      <c r="VVQ137" s="6"/>
      <c r="VVR137" s="6"/>
      <c r="VVS137" s="7"/>
      <c r="VVT137" s="8"/>
      <c r="VVU137" s="6"/>
      <c r="VVV137" s="6"/>
      <c r="VVW137" s="7"/>
      <c r="VVX137" s="8"/>
      <c r="VVY137" s="6"/>
      <c r="VVZ137" s="6"/>
      <c r="VWA137" s="7"/>
      <c r="VWB137" s="8"/>
      <c r="VWC137" s="6"/>
      <c r="VWD137" s="6"/>
      <c r="VWE137" s="7"/>
      <c r="VWF137" s="8"/>
      <c r="VWG137" s="6"/>
      <c r="VWH137" s="6"/>
      <c r="VWI137" s="7"/>
      <c r="VWJ137" s="8"/>
      <c r="VWK137" s="6"/>
      <c r="VWL137" s="6"/>
      <c r="VWM137" s="7"/>
      <c r="VWN137" s="8"/>
      <c r="VWO137" s="6"/>
      <c r="VWP137" s="6"/>
      <c r="VWQ137" s="7"/>
      <c r="VWR137" s="8"/>
      <c r="VWS137" s="6"/>
      <c r="VWT137" s="6"/>
      <c r="VWU137" s="7"/>
      <c r="VWV137" s="8"/>
      <c r="VWW137" s="6"/>
      <c r="VWX137" s="6"/>
      <c r="VWY137" s="7"/>
      <c r="VWZ137" s="8"/>
      <c r="VXA137" s="6"/>
      <c r="VXB137" s="6"/>
      <c r="VXC137" s="7"/>
      <c r="VXD137" s="8"/>
      <c r="VXE137" s="6"/>
      <c r="VXF137" s="6"/>
      <c r="VXG137" s="7"/>
      <c r="VXH137" s="8"/>
      <c r="VXI137" s="6"/>
      <c r="VXJ137" s="6"/>
      <c r="VXK137" s="7"/>
      <c r="VXL137" s="8"/>
      <c r="VXM137" s="6"/>
      <c r="VXN137" s="6"/>
      <c r="VXO137" s="7"/>
      <c r="VXP137" s="8"/>
      <c r="VXQ137" s="6"/>
      <c r="VXR137" s="6"/>
      <c r="VXS137" s="7"/>
      <c r="VXT137" s="8"/>
      <c r="VXU137" s="6"/>
      <c r="VXV137" s="6"/>
      <c r="VXW137" s="7"/>
      <c r="VXX137" s="8"/>
      <c r="VXY137" s="6"/>
      <c r="VXZ137" s="6"/>
      <c r="VYA137" s="7"/>
      <c r="VYB137" s="8"/>
      <c r="VYC137" s="6"/>
      <c r="VYD137" s="6"/>
      <c r="VYE137" s="7"/>
      <c r="VYF137" s="8"/>
      <c r="VYG137" s="6"/>
      <c r="VYH137" s="6"/>
      <c r="VYI137" s="7"/>
      <c r="VYJ137" s="8"/>
      <c r="VYK137" s="6"/>
      <c r="VYL137" s="6"/>
      <c r="VYM137" s="7"/>
      <c r="VYN137" s="8"/>
      <c r="VYO137" s="6"/>
      <c r="VYP137" s="6"/>
      <c r="VYQ137" s="7"/>
      <c r="VYR137" s="8"/>
      <c r="VYS137" s="6"/>
      <c r="VYT137" s="6"/>
      <c r="VYU137" s="7"/>
      <c r="VYV137" s="8"/>
      <c r="VYW137" s="6"/>
      <c r="VYX137" s="6"/>
      <c r="VYY137" s="7"/>
      <c r="VYZ137" s="8"/>
      <c r="VZA137" s="6"/>
      <c r="VZB137" s="6"/>
      <c r="VZC137" s="7"/>
      <c r="VZD137" s="8"/>
      <c r="VZE137" s="6"/>
      <c r="VZF137" s="6"/>
      <c r="VZG137" s="7"/>
      <c r="VZH137" s="8"/>
      <c r="VZI137" s="6"/>
      <c r="VZJ137" s="6"/>
      <c r="VZK137" s="7"/>
      <c r="VZL137" s="8"/>
      <c r="VZM137" s="6"/>
      <c r="VZN137" s="6"/>
      <c r="VZO137" s="7"/>
      <c r="VZP137" s="8"/>
      <c r="VZQ137" s="6"/>
      <c r="VZR137" s="6"/>
      <c r="VZS137" s="7"/>
      <c r="VZT137" s="8"/>
      <c r="VZU137" s="6"/>
      <c r="VZV137" s="6"/>
      <c r="VZW137" s="7"/>
      <c r="VZX137" s="8"/>
      <c r="VZY137" s="6"/>
      <c r="VZZ137" s="6"/>
      <c r="WAA137" s="7"/>
      <c r="WAB137" s="8"/>
      <c r="WAC137" s="6"/>
      <c r="WAD137" s="6"/>
      <c r="WAE137" s="7"/>
      <c r="WAF137" s="8"/>
      <c r="WAG137" s="6"/>
      <c r="WAH137" s="6"/>
      <c r="WAI137" s="7"/>
      <c r="WAJ137" s="8"/>
      <c r="WAK137" s="6"/>
      <c r="WAL137" s="6"/>
      <c r="WAM137" s="7"/>
      <c r="WAN137" s="8"/>
      <c r="WAO137" s="6"/>
      <c r="WAP137" s="6"/>
      <c r="WAQ137" s="7"/>
      <c r="WAR137" s="8"/>
      <c r="WAS137" s="6"/>
      <c r="WAT137" s="6"/>
      <c r="WAU137" s="7"/>
      <c r="WAV137" s="8"/>
      <c r="WAW137" s="6"/>
      <c r="WAX137" s="6"/>
      <c r="WAY137" s="7"/>
      <c r="WAZ137" s="8"/>
      <c r="WBA137" s="6"/>
      <c r="WBB137" s="6"/>
      <c r="WBC137" s="7"/>
      <c r="WBD137" s="8"/>
      <c r="WBE137" s="6"/>
      <c r="WBF137" s="6"/>
      <c r="WBG137" s="7"/>
      <c r="WBH137" s="8"/>
      <c r="WBI137" s="6"/>
      <c r="WBJ137" s="6"/>
      <c r="WBK137" s="7"/>
      <c r="WBL137" s="8"/>
      <c r="WBM137" s="6"/>
      <c r="WBN137" s="6"/>
      <c r="WBO137" s="7"/>
      <c r="WBP137" s="8"/>
      <c r="WBQ137" s="6"/>
      <c r="WBR137" s="6"/>
      <c r="WBS137" s="7"/>
      <c r="WBT137" s="8"/>
      <c r="WBU137" s="6"/>
      <c r="WBV137" s="6"/>
      <c r="WBW137" s="7"/>
      <c r="WBX137" s="8"/>
      <c r="WBY137" s="6"/>
      <c r="WBZ137" s="6"/>
      <c r="WCA137" s="7"/>
      <c r="WCB137" s="8"/>
      <c r="WCC137" s="6"/>
      <c r="WCD137" s="6"/>
      <c r="WCE137" s="7"/>
      <c r="WCF137" s="8"/>
      <c r="WCG137" s="6"/>
      <c r="WCH137" s="6"/>
      <c r="WCI137" s="7"/>
      <c r="WCJ137" s="8"/>
      <c r="WCK137" s="6"/>
      <c r="WCL137" s="6"/>
      <c r="WCM137" s="7"/>
      <c r="WCN137" s="8"/>
      <c r="WCO137" s="6"/>
      <c r="WCP137" s="6"/>
      <c r="WCQ137" s="7"/>
      <c r="WCR137" s="8"/>
      <c r="WCS137" s="6"/>
      <c r="WCT137" s="6"/>
      <c r="WCU137" s="7"/>
      <c r="WCV137" s="8"/>
      <c r="WCW137" s="6"/>
      <c r="WCX137" s="6"/>
      <c r="WCY137" s="7"/>
      <c r="WCZ137" s="8"/>
      <c r="WDA137" s="6"/>
      <c r="WDB137" s="6"/>
      <c r="WDC137" s="7"/>
      <c r="WDD137" s="8"/>
      <c r="WDE137" s="6"/>
      <c r="WDF137" s="6"/>
      <c r="WDG137" s="7"/>
      <c r="WDH137" s="8"/>
      <c r="WDI137" s="6"/>
      <c r="WDJ137" s="6"/>
      <c r="WDK137" s="7"/>
      <c r="WDL137" s="8"/>
      <c r="WDM137" s="6"/>
      <c r="WDN137" s="6"/>
      <c r="WDO137" s="7"/>
      <c r="WDP137" s="8"/>
      <c r="WDQ137" s="6"/>
      <c r="WDR137" s="6"/>
      <c r="WDS137" s="7"/>
      <c r="WDT137" s="8"/>
      <c r="WDU137" s="6"/>
      <c r="WDV137" s="6"/>
      <c r="WDW137" s="7"/>
      <c r="WDX137" s="8"/>
      <c r="WDY137" s="6"/>
      <c r="WDZ137" s="6"/>
      <c r="WEA137" s="7"/>
      <c r="WEB137" s="8"/>
      <c r="WEC137" s="6"/>
      <c r="WED137" s="6"/>
      <c r="WEE137" s="7"/>
      <c r="WEF137" s="8"/>
      <c r="WEG137" s="6"/>
      <c r="WEH137" s="6"/>
      <c r="WEI137" s="7"/>
      <c r="WEJ137" s="8"/>
      <c r="WEK137" s="6"/>
      <c r="WEL137" s="6"/>
      <c r="WEM137" s="7"/>
      <c r="WEN137" s="8"/>
      <c r="WEO137" s="6"/>
      <c r="WEP137" s="6"/>
      <c r="WEQ137" s="7"/>
      <c r="WER137" s="8"/>
      <c r="WES137" s="6"/>
      <c r="WET137" s="6"/>
      <c r="WEU137" s="7"/>
      <c r="WEV137" s="8"/>
      <c r="WEW137" s="6"/>
      <c r="WEX137" s="6"/>
      <c r="WEY137" s="7"/>
      <c r="WEZ137" s="8"/>
      <c r="WFA137" s="6"/>
      <c r="WFB137" s="6"/>
      <c r="WFC137" s="7"/>
      <c r="WFD137" s="8"/>
      <c r="WFE137" s="6"/>
      <c r="WFF137" s="6"/>
      <c r="WFG137" s="7"/>
      <c r="WFH137" s="8"/>
      <c r="WFI137" s="6"/>
      <c r="WFJ137" s="6"/>
      <c r="WFK137" s="7"/>
      <c r="WFL137" s="8"/>
      <c r="WFM137" s="6"/>
      <c r="WFN137" s="6"/>
      <c r="WFO137" s="7"/>
      <c r="WFP137" s="8"/>
      <c r="WFQ137" s="6"/>
      <c r="WFR137" s="6"/>
      <c r="WFS137" s="7"/>
      <c r="WFT137" s="8"/>
      <c r="WFU137" s="6"/>
      <c r="WFV137" s="6"/>
      <c r="WFW137" s="7"/>
      <c r="WFX137" s="8"/>
      <c r="WFY137" s="6"/>
      <c r="WFZ137" s="6"/>
      <c r="WGA137" s="7"/>
      <c r="WGB137" s="8"/>
      <c r="WGC137" s="6"/>
      <c r="WGD137" s="6"/>
      <c r="WGE137" s="7"/>
      <c r="WGF137" s="8"/>
      <c r="WGG137" s="6"/>
      <c r="WGH137" s="6"/>
      <c r="WGI137" s="7"/>
      <c r="WGJ137" s="8"/>
      <c r="WGK137" s="6"/>
      <c r="WGL137" s="6"/>
      <c r="WGM137" s="7"/>
      <c r="WGN137" s="8"/>
      <c r="WGO137" s="6"/>
      <c r="WGP137" s="6"/>
      <c r="WGQ137" s="7"/>
      <c r="WGR137" s="8"/>
      <c r="WGS137" s="6"/>
      <c r="WGT137" s="6"/>
      <c r="WGU137" s="7"/>
      <c r="WGV137" s="8"/>
      <c r="WGW137" s="6"/>
      <c r="WGX137" s="6"/>
      <c r="WGY137" s="7"/>
      <c r="WGZ137" s="8"/>
      <c r="WHA137" s="6"/>
      <c r="WHB137" s="6"/>
      <c r="WHC137" s="7"/>
      <c r="WHD137" s="8"/>
      <c r="WHE137" s="6"/>
      <c r="WHF137" s="6"/>
      <c r="WHG137" s="7"/>
      <c r="WHH137" s="8"/>
      <c r="WHI137" s="6"/>
      <c r="WHJ137" s="6"/>
      <c r="WHK137" s="7"/>
      <c r="WHL137" s="8"/>
      <c r="WHM137" s="6"/>
      <c r="WHN137" s="6"/>
      <c r="WHO137" s="7"/>
      <c r="WHP137" s="8"/>
      <c r="WHQ137" s="6"/>
      <c r="WHR137" s="6"/>
      <c r="WHS137" s="7"/>
      <c r="WHT137" s="8"/>
      <c r="WHU137" s="6"/>
      <c r="WHV137" s="6"/>
      <c r="WHW137" s="7"/>
      <c r="WHX137" s="8"/>
      <c r="WHY137" s="6"/>
      <c r="WHZ137" s="6"/>
      <c r="WIA137" s="7"/>
      <c r="WIB137" s="8"/>
      <c r="WIC137" s="6"/>
      <c r="WID137" s="6"/>
      <c r="WIE137" s="7"/>
      <c r="WIF137" s="8"/>
      <c r="WIG137" s="6"/>
      <c r="WIH137" s="6"/>
      <c r="WII137" s="7"/>
      <c r="WIJ137" s="8"/>
      <c r="WIK137" s="6"/>
      <c r="WIL137" s="6"/>
      <c r="WIM137" s="7"/>
      <c r="WIN137" s="8"/>
      <c r="WIO137" s="6"/>
      <c r="WIP137" s="6"/>
      <c r="WIQ137" s="7"/>
      <c r="WIR137" s="8"/>
      <c r="WIS137" s="6"/>
      <c r="WIT137" s="6"/>
      <c r="WIU137" s="7"/>
      <c r="WIV137" s="8"/>
      <c r="WIW137" s="6"/>
      <c r="WIX137" s="6"/>
      <c r="WIY137" s="7"/>
      <c r="WIZ137" s="8"/>
      <c r="WJA137" s="6"/>
      <c r="WJB137" s="6"/>
      <c r="WJC137" s="7"/>
      <c r="WJD137" s="8"/>
      <c r="WJE137" s="6"/>
      <c r="WJF137" s="6"/>
      <c r="WJG137" s="7"/>
      <c r="WJH137" s="8"/>
      <c r="WJI137" s="6"/>
      <c r="WJJ137" s="6"/>
      <c r="WJK137" s="7"/>
      <c r="WJL137" s="8"/>
      <c r="WJM137" s="6"/>
      <c r="WJN137" s="6"/>
      <c r="WJO137" s="7"/>
      <c r="WJP137" s="8"/>
      <c r="WJQ137" s="6"/>
      <c r="WJR137" s="6"/>
      <c r="WJS137" s="7"/>
      <c r="WJT137" s="8"/>
      <c r="WJU137" s="6"/>
      <c r="WJV137" s="6"/>
      <c r="WJW137" s="7"/>
      <c r="WJX137" s="8"/>
      <c r="WJY137" s="6"/>
      <c r="WJZ137" s="6"/>
      <c r="WKA137" s="7"/>
      <c r="WKB137" s="8"/>
      <c r="WKC137" s="6"/>
      <c r="WKD137" s="6"/>
      <c r="WKE137" s="7"/>
      <c r="WKF137" s="8"/>
      <c r="WKG137" s="6"/>
      <c r="WKH137" s="6"/>
      <c r="WKI137" s="7"/>
      <c r="WKJ137" s="8"/>
      <c r="WKK137" s="6"/>
      <c r="WKL137" s="6"/>
      <c r="WKM137" s="7"/>
      <c r="WKN137" s="8"/>
      <c r="WKO137" s="6"/>
      <c r="WKP137" s="6"/>
      <c r="WKQ137" s="7"/>
      <c r="WKR137" s="8"/>
      <c r="WKS137" s="6"/>
      <c r="WKT137" s="6"/>
      <c r="WKU137" s="7"/>
      <c r="WKV137" s="8"/>
      <c r="WKW137" s="6"/>
      <c r="WKX137" s="6"/>
      <c r="WKY137" s="7"/>
      <c r="WKZ137" s="8"/>
      <c r="WLA137" s="6"/>
      <c r="WLB137" s="6"/>
      <c r="WLC137" s="7"/>
      <c r="WLD137" s="8"/>
      <c r="WLE137" s="6"/>
      <c r="WLF137" s="6"/>
      <c r="WLG137" s="7"/>
      <c r="WLH137" s="8"/>
      <c r="WLI137" s="6"/>
      <c r="WLJ137" s="6"/>
      <c r="WLK137" s="7"/>
      <c r="WLL137" s="8"/>
      <c r="WLM137" s="6"/>
      <c r="WLN137" s="6"/>
      <c r="WLO137" s="7"/>
      <c r="WLP137" s="8"/>
      <c r="WLQ137" s="6"/>
      <c r="WLR137" s="6"/>
      <c r="WLS137" s="7"/>
      <c r="WLT137" s="8"/>
      <c r="WLU137" s="6"/>
      <c r="WLV137" s="6"/>
      <c r="WLW137" s="7"/>
      <c r="WLX137" s="8"/>
      <c r="WLY137" s="6"/>
      <c r="WLZ137" s="6"/>
      <c r="WMA137" s="7"/>
      <c r="WMB137" s="8"/>
      <c r="WMC137" s="6"/>
      <c r="WMD137" s="6"/>
      <c r="WME137" s="7"/>
      <c r="WMF137" s="8"/>
      <c r="WMG137" s="6"/>
      <c r="WMH137" s="6"/>
      <c r="WMI137" s="7"/>
      <c r="WMJ137" s="8"/>
      <c r="WMK137" s="6"/>
      <c r="WML137" s="6"/>
      <c r="WMM137" s="7"/>
      <c r="WMN137" s="8"/>
      <c r="WMO137" s="6"/>
      <c r="WMP137" s="6"/>
      <c r="WMQ137" s="7"/>
      <c r="WMR137" s="8"/>
      <c r="WMS137" s="6"/>
      <c r="WMT137" s="6"/>
      <c r="WMU137" s="7"/>
      <c r="WMV137" s="8"/>
      <c r="WMW137" s="6"/>
      <c r="WMX137" s="6"/>
      <c r="WMY137" s="7"/>
      <c r="WMZ137" s="8"/>
      <c r="WNA137" s="6"/>
      <c r="WNB137" s="6"/>
      <c r="WNC137" s="7"/>
      <c r="WND137" s="8"/>
      <c r="WNE137" s="6"/>
      <c r="WNF137" s="6"/>
      <c r="WNG137" s="7"/>
      <c r="WNH137" s="8"/>
      <c r="WNI137" s="6"/>
      <c r="WNJ137" s="6"/>
      <c r="WNK137" s="7"/>
      <c r="WNL137" s="8"/>
      <c r="WNM137" s="6"/>
      <c r="WNN137" s="6"/>
      <c r="WNO137" s="7"/>
      <c r="WNP137" s="8"/>
      <c r="WNQ137" s="6"/>
      <c r="WNR137" s="6"/>
      <c r="WNS137" s="7"/>
      <c r="WNT137" s="8"/>
      <c r="WNU137" s="6"/>
      <c r="WNV137" s="6"/>
      <c r="WNW137" s="7"/>
      <c r="WNX137" s="8"/>
      <c r="WNY137" s="6"/>
      <c r="WNZ137" s="6"/>
      <c r="WOA137" s="7"/>
      <c r="WOB137" s="8"/>
      <c r="WOC137" s="6"/>
      <c r="WOD137" s="6"/>
      <c r="WOE137" s="7"/>
      <c r="WOF137" s="8"/>
      <c r="WOG137" s="6"/>
      <c r="WOH137" s="6"/>
      <c r="WOI137" s="7"/>
      <c r="WOJ137" s="8"/>
      <c r="WOK137" s="6"/>
      <c r="WOL137" s="6"/>
      <c r="WOM137" s="7"/>
      <c r="WON137" s="8"/>
      <c r="WOO137" s="6"/>
      <c r="WOP137" s="6"/>
      <c r="WOQ137" s="7"/>
      <c r="WOR137" s="8"/>
      <c r="WOS137" s="6"/>
      <c r="WOT137" s="6"/>
      <c r="WOU137" s="7"/>
      <c r="WOV137" s="8"/>
      <c r="WOW137" s="6"/>
      <c r="WOX137" s="6"/>
      <c r="WOY137" s="7"/>
      <c r="WOZ137" s="8"/>
      <c r="WPA137" s="6"/>
      <c r="WPB137" s="6"/>
      <c r="WPC137" s="7"/>
      <c r="WPD137" s="8"/>
      <c r="WPE137" s="6"/>
      <c r="WPF137" s="6"/>
      <c r="WPG137" s="7"/>
      <c r="WPH137" s="8"/>
      <c r="WPI137" s="6"/>
      <c r="WPJ137" s="6"/>
      <c r="WPK137" s="7"/>
      <c r="WPL137" s="8"/>
      <c r="WPM137" s="6"/>
      <c r="WPN137" s="6"/>
      <c r="WPO137" s="7"/>
      <c r="WPP137" s="8"/>
      <c r="WPQ137" s="6"/>
      <c r="WPR137" s="6"/>
      <c r="WPS137" s="7"/>
      <c r="WPT137" s="8"/>
      <c r="WPU137" s="6"/>
      <c r="WPV137" s="6"/>
      <c r="WPW137" s="7"/>
      <c r="WPX137" s="8"/>
      <c r="WPY137" s="6"/>
      <c r="WPZ137" s="6"/>
      <c r="WQA137" s="7"/>
      <c r="WQB137" s="8"/>
      <c r="WQC137" s="6"/>
      <c r="WQD137" s="6"/>
      <c r="WQE137" s="7"/>
      <c r="WQF137" s="8"/>
      <c r="WQG137" s="6"/>
      <c r="WQH137" s="6"/>
      <c r="WQI137" s="7"/>
      <c r="WQJ137" s="8"/>
      <c r="WQK137" s="6"/>
      <c r="WQL137" s="6"/>
      <c r="WQM137" s="7"/>
      <c r="WQN137" s="8"/>
      <c r="WQO137" s="6"/>
      <c r="WQP137" s="6"/>
      <c r="WQQ137" s="7"/>
      <c r="WQR137" s="8"/>
      <c r="WQS137" s="6"/>
      <c r="WQT137" s="6"/>
      <c r="WQU137" s="7"/>
      <c r="WQV137" s="8"/>
      <c r="WQW137" s="6"/>
      <c r="WQX137" s="6"/>
      <c r="WQY137" s="7"/>
      <c r="WQZ137" s="8"/>
      <c r="WRA137" s="6"/>
      <c r="WRB137" s="6"/>
      <c r="WRC137" s="7"/>
      <c r="WRD137" s="8"/>
      <c r="WRE137" s="6"/>
      <c r="WRF137" s="6"/>
      <c r="WRG137" s="7"/>
      <c r="WRH137" s="8"/>
      <c r="WRI137" s="6"/>
      <c r="WRJ137" s="6"/>
      <c r="WRK137" s="7"/>
      <c r="WRL137" s="8"/>
      <c r="WRM137" s="6"/>
      <c r="WRN137" s="6"/>
      <c r="WRO137" s="7"/>
      <c r="WRP137" s="8"/>
      <c r="WRQ137" s="6"/>
      <c r="WRR137" s="6"/>
      <c r="WRS137" s="7"/>
      <c r="WRT137" s="8"/>
      <c r="WRU137" s="6"/>
      <c r="WRV137" s="6"/>
      <c r="WRW137" s="7"/>
      <c r="WRX137" s="8"/>
      <c r="WRY137" s="6"/>
      <c r="WRZ137" s="6"/>
      <c r="WSA137" s="7"/>
      <c r="WSB137" s="8"/>
      <c r="WSC137" s="6"/>
      <c r="WSD137" s="6"/>
      <c r="WSE137" s="7"/>
      <c r="WSF137" s="8"/>
      <c r="WSG137" s="6"/>
      <c r="WSH137" s="6"/>
      <c r="WSI137" s="7"/>
      <c r="WSJ137" s="8"/>
      <c r="WSK137" s="6"/>
      <c r="WSL137" s="6"/>
      <c r="WSM137" s="7"/>
      <c r="WSN137" s="8"/>
      <c r="WSO137" s="6"/>
      <c r="WSP137" s="6"/>
      <c r="WSQ137" s="7"/>
      <c r="WSR137" s="8"/>
      <c r="WSS137" s="6"/>
      <c r="WST137" s="6"/>
      <c r="WSU137" s="7"/>
      <c r="WSV137" s="8"/>
      <c r="WSW137" s="6"/>
      <c r="WSX137" s="6"/>
      <c r="WSY137" s="7"/>
      <c r="WSZ137" s="8"/>
      <c r="WTA137" s="6"/>
      <c r="WTB137" s="6"/>
      <c r="WTC137" s="7"/>
      <c r="WTD137" s="8"/>
      <c r="WTE137" s="6"/>
      <c r="WTF137" s="6"/>
      <c r="WTG137" s="7"/>
      <c r="WTH137" s="8"/>
      <c r="WTI137" s="6"/>
      <c r="WTJ137" s="6"/>
      <c r="WTK137" s="7"/>
      <c r="WTL137" s="8"/>
      <c r="WTM137" s="6"/>
      <c r="WTN137" s="6"/>
      <c r="WTO137" s="7"/>
      <c r="WTP137" s="8"/>
      <c r="WTQ137" s="6"/>
      <c r="WTR137" s="6"/>
      <c r="WTS137" s="7"/>
      <c r="WTT137" s="8"/>
      <c r="WTU137" s="6"/>
      <c r="WTV137" s="6"/>
      <c r="WTW137" s="7"/>
      <c r="WTX137" s="8"/>
      <c r="WTY137" s="6"/>
      <c r="WTZ137" s="6"/>
      <c r="WUA137" s="7"/>
      <c r="WUB137" s="8"/>
      <c r="WUC137" s="6"/>
      <c r="WUD137" s="6"/>
      <c r="WUE137" s="7"/>
      <c r="WUF137" s="8"/>
      <c r="WUG137" s="6"/>
      <c r="WUH137" s="6"/>
      <c r="WUI137" s="7"/>
      <c r="WUJ137" s="8"/>
      <c r="WUK137" s="6"/>
      <c r="WUL137" s="6"/>
      <c r="WUM137" s="7"/>
      <c r="WUN137" s="8"/>
      <c r="WUO137" s="6"/>
      <c r="WUP137" s="6"/>
      <c r="WUQ137" s="7"/>
      <c r="WUR137" s="8"/>
      <c r="WUS137" s="6"/>
      <c r="WUT137" s="6"/>
      <c r="WUU137" s="7"/>
      <c r="WUV137" s="8"/>
      <c r="WUW137" s="6"/>
      <c r="WUX137" s="6"/>
      <c r="WUY137" s="7"/>
      <c r="WUZ137" s="8"/>
      <c r="WVA137" s="6"/>
      <c r="WVB137" s="6"/>
      <c r="WVC137" s="7"/>
      <c r="WVD137" s="8"/>
      <c r="WVE137" s="6"/>
      <c r="WVF137" s="6"/>
      <c r="WVG137" s="7"/>
      <c r="WVH137" s="8"/>
      <c r="WVI137" s="6"/>
      <c r="WVJ137" s="6"/>
      <c r="WVK137" s="7"/>
      <c r="WVL137" s="8"/>
      <c r="WVM137" s="6"/>
      <c r="WVN137" s="6"/>
      <c r="WVO137" s="7"/>
      <c r="WVP137" s="8"/>
      <c r="WVQ137" s="6"/>
      <c r="WVR137" s="6"/>
      <c r="WVS137" s="7"/>
      <c r="WVT137" s="8"/>
      <c r="WVU137" s="6"/>
      <c r="WVV137" s="6"/>
      <c r="WVW137" s="7"/>
      <c r="WVX137" s="8"/>
      <c r="WVY137" s="6"/>
      <c r="WVZ137" s="6"/>
      <c r="WWA137" s="7"/>
      <c r="WWB137" s="8"/>
      <c r="WWC137" s="6"/>
      <c r="WWD137" s="6"/>
      <c r="WWE137" s="7"/>
      <c r="WWF137" s="8"/>
      <c r="WWG137" s="6"/>
      <c r="WWH137" s="6"/>
      <c r="WWI137" s="7"/>
      <c r="WWJ137" s="8"/>
      <c r="WWK137" s="6"/>
      <c r="WWL137" s="6"/>
      <c r="WWM137" s="7"/>
      <c r="WWN137" s="8"/>
      <c r="WWO137" s="6"/>
      <c r="WWP137" s="6"/>
      <c r="WWQ137" s="7"/>
      <c r="WWR137" s="8"/>
      <c r="WWS137" s="6"/>
      <c r="WWT137" s="6"/>
      <c r="WWU137" s="7"/>
      <c r="WWV137" s="8"/>
      <c r="WWW137" s="6"/>
      <c r="WWX137" s="6"/>
      <c r="WWY137" s="7"/>
      <c r="WWZ137" s="8"/>
      <c r="WXA137" s="6"/>
      <c r="WXB137" s="6"/>
      <c r="WXC137" s="7"/>
      <c r="WXD137" s="8"/>
      <c r="WXE137" s="6"/>
      <c r="WXF137" s="6"/>
      <c r="WXG137" s="7"/>
      <c r="WXH137" s="8"/>
      <c r="WXI137" s="6"/>
      <c r="WXJ137" s="6"/>
      <c r="WXK137" s="7"/>
      <c r="WXL137" s="8"/>
      <c r="WXM137" s="6"/>
      <c r="WXN137" s="6"/>
      <c r="WXO137" s="7"/>
      <c r="WXP137" s="8"/>
      <c r="WXQ137" s="6"/>
      <c r="WXR137" s="6"/>
      <c r="WXS137" s="7"/>
      <c r="WXT137" s="8"/>
      <c r="WXU137" s="6"/>
      <c r="WXV137" s="6"/>
      <c r="WXW137" s="7"/>
      <c r="WXX137" s="8"/>
      <c r="WXY137" s="6"/>
      <c r="WXZ137" s="6"/>
      <c r="WYA137" s="7"/>
      <c r="WYB137" s="8"/>
      <c r="WYC137" s="6"/>
      <c r="WYD137" s="6"/>
      <c r="WYE137" s="7"/>
      <c r="WYF137" s="8"/>
      <c r="WYG137" s="6"/>
      <c r="WYH137" s="6"/>
      <c r="WYI137" s="7"/>
      <c r="WYJ137" s="8"/>
      <c r="WYK137" s="6"/>
      <c r="WYL137" s="6"/>
      <c r="WYM137" s="7"/>
      <c r="WYN137" s="8"/>
      <c r="WYO137" s="6"/>
      <c r="WYP137" s="6"/>
      <c r="WYQ137" s="7"/>
      <c r="WYR137" s="8"/>
      <c r="WYS137" s="6"/>
      <c r="WYT137" s="6"/>
      <c r="WYU137" s="7"/>
      <c r="WYV137" s="8"/>
      <c r="WYW137" s="6"/>
      <c r="WYX137" s="6"/>
      <c r="WYY137" s="7"/>
      <c r="WYZ137" s="8"/>
      <c r="WZA137" s="6"/>
      <c r="WZB137" s="6"/>
      <c r="WZC137" s="7"/>
      <c r="WZD137" s="8"/>
      <c r="WZE137" s="6"/>
      <c r="WZF137" s="6"/>
      <c r="WZG137" s="7"/>
      <c r="WZH137" s="8"/>
      <c r="WZI137" s="6"/>
      <c r="WZJ137" s="6"/>
      <c r="WZK137" s="7"/>
      <c r="WZL137" s="8"/>
      <c r="WZM137" s="6"/>
      <c r="WZN137" s="6"/>
      <c r="WZO137" s="7"/>
      <c r="WZP137" s="8"/>
      <c r="WZQ137" s="6"/>
      <c r="WZR137" s="6"/>
      <c r="WZS137" s="7"/>
      <c r="WZT137" s="8"/>
      <c r="WZU137" s="6"/>
      <c r="WZV137" s="6"/>
      <c r="WZW137" s="7"/>
      <c r="WZX137" s="8"/>
      <c r="WZY137" s="6"/>
      <c r="WZZ137" s="6"/>
      <c r="XAA137" s="7"/>
      <c r="XAB137" s="8"/>
      <c r="XAC137" s="6"/>
      <c r="XAD137" s="6"/>
      <c r="XAE137" s="7"/>
      <c r="XAF137" s="8"/>
      <c r="XAG137" s="6"/>
      <c r="XAH137" s="6"/>
      <c r="XAI137" s="7"/>
      <c r="XAJ137" s="8"/>
      <c r="XAK137" s="6"/>
      <c r="XAL137" s="6"/>
      <c r="XAM137" s="7"/>
      <c r="XAN137" s="8"/>
      <c r="XAO137" s="6"/>
      <c r="XAP137" s="6"/>
      <c r="XAQ137" s="7"/>
      <c r="XAR137" s="8"/>
      <c r="XAS137" s="6"/>
      <c r="XAT137" s="6"/>
      <c r="XAU137" s="7"/>
      <c r="XAV137" s="8"/>
      <c r="XAW137" s="6"/>
      <c r="XAX137" s="6"/>
      <c r="XAY137" s="7"/>
      <c r="XAZ137" s="8"/>
      <c r="XBA137" s="6"/>
      <c r="XBB137" s="6"/>
      <c r="XBC137" s="7"/>
      <c r="XBD137" s="8"/>
      <c r="XBE137" s="6"/>
      <c r="XBF137" s="6"/>
      <c r="XBG137" s="7"/>
      <c r="XBH137" s="8"/>
      <c r="XBI137" s="6"/>
      <c r="XBJ137" s="6"/>
      <c r="XBK137" s="7"/>
      <c r="XBL137" s="8"/>
      <c r="XBM137" s="6"/>
      <c r="XBN137" s="6"/>
      <c r="XBO137" s="7"/>
      <c r="XBP137" s="8"/>
      <c r="XBQ137" s="6"/>
      <c r="XBR137" s="6"/>
      <c r="XBS137" s="7"/>
      <c r="XBT137" s="8"/>
      <c r="XBU137" s="6"/>
      <c r="XBV137" s="6"/>
      <c r="XBW137" s="7"/>
      <c r="XBX137" s="8"/>
      <c r="XBY137" s="6"/>
      <c r="XBZ137" s="6"/>
      <c r="XCA137" s="7"/>
      <c r="XCB137" s="8"/>
      <c r="XCC137" s="6"/>
      <c r="XCD137" s="6"/>
      <c r="XCE137" s="7"/>
      <c r="XCF137" s="8"/>
      <c r="XCG137" s="6"/>
      <c r="XCH137" s="6"/>
      <c r="XCI137" s="7"/>
      <c r="XCJ137" s="8"/>
      <c r="XCK137" s="6"/>
      <c r="XCL137" s="6"/>
      <c r="XCM137" s="7"/>
      <c r="XCN137" s="8"/>
      <c r="XCO137" s="6"/>
      <c r="XCP137" s="6"/>
      <c r="XCQ137" s="7"/>
      <c r="XCR137" s="8"/>
      <c r="XCS137" s="6"/>
      <c r="XCT137" s="6"/>
      <c r="XCU137" s="7"/>
      <c r="XCV137" s="8"/>
      <c r="XCW137" s="6"/>
      <c r="XCX137" s="6"/>
      <c r="XCY137" s="7"/>
      <c r="XCZ137" s="8"/>
      <c r="XDA137" s="6"/>
      <c r="XDB137" s="6"/>
      <c r="XDC137" s="7"/>
      <c r="XDD137" s="8"/>
      <c r="XDE137" s="6"/>
      <c r="XDF137" s="6"/>
      <c r="XDG137" s="7"/>
      <c r="XDH137" s="8"/>
      <c r="XDI137" s="6"/>
      <c r="XDJ137" s="6"/>
      <c r="XDK137" s="7"/>
      <c r="XDL137" s="8"/>
      <c r="XDM137" s="6"/>
      <c r="XDN137" s="6"/>
      <c r="XDO137" s="7"/>
      <c r="XDP137" s="8"/>
      <c r="XDQ137" s="6"/>
      <c r="XDR137" s="6"/>
      <c r="XDS137" s="7"/>
      <c r="XDT137" s="8"/>
      <c r="XDU137" s="6"/>
      <c r="XDV137" s="6"/>
      <c r="XDW137" s="7"/>
      <c r="XDX137" s="8"/>
      <c r="XDY137" s="6"/>
      <c r="XDZ137" s="6"/>
      <c r="XEA137" s="7"/>
      <c r="XEB137" s="8"/>
      <c r="XEC137" s="6"/>
      <c r="XED137" s="6"/>
      <c r="XEE137" s="7"/>
      <c r="XEF137" s="8"/>
      <c r="XEG137" s="6"/>
      <c r="XEH137" s="6"/>
      <c r="XEI137" s="7"/>
      <c r="XEJ137" s="8"/>
      <c r="XEK137" s="6"/>
      <c r="XEL137" s="6"/>
      <c r="XEM137" s="7"/>
      <c r="XEN137" s="8"/>
      <c r="XEO137" s="6"/>
      <c r="XEP137" s="6"/>
      <c r="XEQ137" s="7"/>
      <c r="XER137" s="8"/>
      <c r="XES137" s="6"/>
      <c r="XET137" s="6"/>
      <c r="XEU137" s="7"/>
      <c r="XEV137" s="8"/>
      <c r="XEW137" s="6"/>
      <c r="XEX137" s="6"/>
      <c r="XEY137" s="7"/>
      <c r="XEZ137" s="8"/>
      <c r="XFA137" s="6"/>
      <c r="XFB137" s="6"/>
      <c r="XFC137" s="7"/>
      <c r="XFD137" s="8"/>
    </row>
    <row r="138" spans="1:16384" ht="45">
      <c r="A138" s="6">
        <v>1</v>
      </c>
      <c r="B138" s="6"/>
      <c r="C138" s="18" t="s">
        <v>170</v>
      </c>
      <c r="D138" s="8" t="s">
        <v>17</v>
      </c>
      <c r="E138" s="9">
        <v>5298929487</v>
      </c>
      <c r="F138" s="9">
        <v>6187615609</v>
      </c>
      <c r="G138" s="9">
        <f>IFERROR(F138-E138,0)</f>
        <v>888686122</v>
      </c>
      <c r="H138" s="12">
        <f>IFERROR((F138/E138-1)*100,0)</f>
        <v>16.771050156078449</v>
      </c>
      <c r="I138" s="9">
        <v>10835002504</v>
      </c>
      <c r="J138" s="10" t="s">
        <v>17</v>
      </c>
      <c r="K138" s="8" t="s">
        <v>17</v>
      </c>
      <c r="L138" s="7" t="s">
        <v>17</v>
      </c>
      <c r="M138" s="7" t="s">
        <v>17</v>
      </c>
      <c r="N138" s="9"/>
      <c r="O138" s="9"/>
      <c r="P138" s="9"/>
      <c r="Q138" s="9"/>
      <c r="R138" s="10" t="s">
        <v>17</v>
      </c>
      <c r="S138" s="10" t="s">
        <v>17</v>
      </c>
      <c r="T138" s="11" t="s">
        <v>17</v>
      </c>
    </row>
    <row r="139" spans="1:16384">
      <c r="A139" s="1">
        <v>1</v>
      </c>
      <c r="B139" s="1"/>
      <c r="C139" s="2" t="s">
        <v>171</v>
      </c>
      <c r="D139" s="14" t="s">
        <v>17</v>
      </c>
      <c r="E139" s="15"/>
      <c r="F139" s="15"/>
      <c r="G139" s="15"/>
      <c r="H139" s="16" t="s">
        <v>17</v>
      </c>
      <c r="I139" s="15"/>
      <c r="J139" s="16" t="s">
        <v>17</v>
      </c>
      <c r="K139" s="14" t="s">
        <v>17</v>
      </c>
      <c r="L139" s="3" t="s">
        <v>17</v>
      </c>
      <c r="M139" s="3" t="s">
        <v>17</v>
      </c>
      <c r="N139" s="15"/>
      <c r="O139" s="15"/>
      <c r="P139" s="15"/>
      <c r="Q139" s="15"/>
      <c r="R139" s="16" t="s">
        <v>17</v>
      </c>
      <c r="S139" s="16" t="s">
        <v>17</v>
      </c>
      <c r="T139" s="17" t="s">
        <v>17</v>
      </c>
    </row>
    <row r="140" spans="1:16384" ht="28.5">
      <c r="A140" s="6">
        <v>1</v>
      </c>
      <c r="B140" s="6"/>
      <c r="C140" s="7" t="s">
        <v>172</v>
      </c>
      <c r="D140" s="8" t="s">
        <v>17</v>
      </c>
      <c r="E140" s="9"/>
      <c r="F140" s="9"/>
      <c r="G140" s="9"/>
      <c r="H140" s="10" t="s">
        <v>17</v>
      </c>
      <c r="I140" s="9"/>
      <c r="J140" s="10" t="s">
        <v>17</v>
      </c>
      <c r="K140" s="8" t="s">
        <v>17</v>
      </c>
      <c r="L140" s="7" t="s">
        <v>17</v>
      </c>
      <c r="M140" s="7" t="s">
        <v>17</v>
      </c>
      <c r="N140" s="9"/>
      <c r="O140" s="9"/>
      <c r="P140" s="9"/>
      <c r="Q140" s="9"/>
      <c r="R140" s="10" t="s">
        <v>17</v>
      </c>
      <c r="S140" s="10" t="s">
        <v>17</v>
      </c>
      <c r="T140" s="11" t="s">
        <v>17</v>
      </c>
    </row>
    <row r="141" spans="1:16384" ht="42.75">
      <c r="A141" s="6">
        <v>1</v>
      </c>
      <c r="B141" s="6"/>
      <c r="C141" s="7" t="s">
        <v>173</v>
      </c>
      <c r="D141" s="8" t="s">
        <v>76</v>
      </c>
      <c r="E141" s="9">
        <v>872438882</v>
      </c>
      <c r="F141" s="9">
        <v>1255574627</v>
      </c>
      <c r="G141" s="9">
        <f>IFERROR(F141-E141,0)</f>
        <v>383135745</v>
      </c>
      <c r="H141" s="12">
        <f>IFERROR((F141/E141-1)*100,0)</f>
        <v>43.915482551819608</v>
      </c>
      <c r="I141" s="9">
        <v>2184445000</v>
      </c>
      <c r="J141" s="12">
        <v>57.5</v>
      </c>
      <c r="K141" s="8" t="s">
        <v>17</v>
      </c>
      <c r="L141" s="7" t="s">
        <v>17</v>
      </c>
      <c r="M141" s="7" t="s">
        <v>17</v>
      </c>
      <c r="N141" s="9"/>
      <c r="O141" s="9"/>
      <c r="P141" s="9"/>
      <c r="Q141" s="9"/>
      <c r="R141" s="10" t="s">
        <v>17</v>
      </c>
      <c r="S141" s="10" t="s">
        <v>17</v>
      </c>
      <c r="T141" s="11" t="s">
        <v>17</v>
      </c>
    </row>
    <row r="142" spans="1:16384" ht="28.5">
      <c r="A142" s="6">
        <v>1</v>
      </c>
      <c r="B142" s="6"/>
      <c r="C142" s="7" t="s">
        <v>174</v>
      </c>
      <c r="D142" s="8" t="s">
        <v>17</v>
      </c>
      <c r="E142" s="9"/>
      <c r="F142" s="9"/>
      <c r="G142" s="9"/>
      <c r="H142" s="10" t="s">
        <v>17</v>
      </c>
      <c r="I142" s="9"/>
      <c r="J142" s="10" t="s">
        <v>17</v>
      </c>
      <c r="K142" s="8" t="s">
        <v>22</v>
      </c>
      <c r="L142" s="7" t="s">
        <v>175</v>
      </c>
      <c r="M142" s="7" t="s">
        <v>176</v>
      </c>
      <c r="N142" s="9">
        <v>240</v>
      </c>
      <c r="O142" s="9">
        <v>0</v>
      </c>
      <c r="P142" s="34" t="s">
        <v>3217</v>
      </c>
      <c r="Q142" s="9">
        <v>0</v>
      </c>
      <c r="R142" s="10" t="s">
        <v>25</v>
      </c>
      <c r="S142" s="13">
        <v>0</v>
      </c>
      <c r="T142" s="11" t="s">
        <v>17</v>
      </c>
    </row>
    <row r="143" spans="1:16384" ht="45">
      <c r="A143" s="6">
        <v>1</v>
      </c>
      <c r="B143" s="6"/>
      <c r="C143" s="18" t="s">
        <v>177</v>
      </c>
      <c r="D143" s="8" t="s">
        <v>17</v>
      </c>
      <c r="E143" s="9">
        <v>872438882</v>
      </c>
      <c r="F143" s="9">
        <v>1255574627</v>
      </c>
      <c r="G143" s="9">
        <f>IFERROR(F143-E143,0)</f>
        <v>383135745</v>
      </c>
      <c r="H143" s="12">
        <f>IFERROR((F143/E143-1)*100,0)</f>
        <v>43.915482551819608</v>
      </c>
      <c r="I143" s="9">
        <v>2184445000</v>
      </c>
      <c r="J143" s="10" t="s">
        <v>17</v>
      </c>
      <c r="K143" s="8" t="s">
        <v>17</v>
      </c>
      <c r="L143" s="7" t="s">
        <v>17</v>
      </c>
      <c r="M143" s="7" t="s">
        <v>17</v>
      </c>
      <c r="N143" s="9"/>
      <c r="O143" s="9"/>
      <c r="P143" s="9"/>
      <c r="Q143" s="9"/>
      <c r="R143" s="10" t="s">
        <v>17</v>
      </c>
      <c r="S143" s="10" t="s">
        <v>17</v>
      </c>
      <c r="T143" s="11" t="s">
        <v>17</v>
      </c>
    </row>
    <row r="144" spans="1:16384">
      <c r="A144" s="1">
        <v>1</v>
      </c>
      <c r="B144" s="1"/>
      <c r="C144" s="2" t="s">
        <v>178</v>
      </c>
      <c r="D144" s="14" t="s">
        <v>17</v>
      </c>
      <c r="E144" s="15"/>
      <c r="F144" s="15"/>
      <c r="G144" s="15"/>
      <c r="H144" s="16" t="s">
        <v>17</v>
      </c>
      <c r="I144" s="15"/>
      <c r="J144" s="16" t="s">
        <v>17</v>
      </c>
      <c r="K144" s="14" t="s">
        <v>17</v>
      </c>
      <c r="L144" s="3" t="s">
        <v>17</v>
      </c>
      <c r="M144" s="3" t="s">
        <v>17</v>
      </c>
      <c r="N144" s="15"/>
      <c r="O144" s="15"/>
      <c r="P144" s="15"/>
      <c r="Q144" s="15"/>
      <c r="R144" s="16" t="s">
        <v>17</v>
      </c>
      <c r="S144" s="16" t="s">
        <v>17</v>
      </c>
      <c r="T144" s="17" t="s">
        <v>17</v>
      </c>
    </row>
    <row r="145" spans="1:20" ht="28.5">
      <c r="A145" s="6">
        <v>1</v>
      </c>
      <c r="B145" s="6"/>
      <c r="C145" s="7" t="s">
        <v>179</v>
      </c>
      <c r="D145" s="8" t="s">
        <v>17</v>
      </c>
      <c r="E145" s="9"/>
      <c r="F145" s="9"/>
      <c r="G145" s="9"/>
      <c r="H145" s="10" t="s">
        <v>17</v>
      </c>
      <c r="I145" s="9"/>
      <c r="J145" s="10" t="s">
        <v>17</v>
      </c>
      <c r="K145" s="8" t="s">
        <v>17</v>
      </c>
      <c r="L145" s="7" t="s">
        <v>17</v>
      </c>
      <c r="M145" s="7" t="s">
        <v>17</v>
      </c>
      <c r="N145" s="9"/>
      <c r="O145" s="9"/>
      <c r="P145" s="9"/>
      <c r="Q145" s="9"/>
      <c r="R145" s="10" t="s">
        <v>17</v>
      </c>
      <c r="S145" s="10" t="s">
        <v>17</v>
      </c>
      <c r="T145" s="11" t="s">
        <v>17</v>
      </c>
    </row>
    <row r="146" spans="1:20" ht="28.5">
      <c r="A146" s="6">
        <v>1</v>
      </c>
      <c r="B146" s="6"/>
      <c r="C146" s="7" t="s">
        <v>180</v>
      </c>
      <c r="D146" s="8" t="s">
        <v>20</v>
      </c>
      <c r="E146" s="9">
        <v>172511071</v>
      </c>
      <c r="F146" s="9">
        <v>223295599</v>
      </c>
      <c r="G146" s="9">
        <f>IFERROR(F146-E146,0)</f>
        <v>50784528</v>
      </c>
      <c r="H146" s="12">
        <f>IFERROR((F146/E146-1)*100,0)</f>
        <v>29.43841673790315</v>
      </c>
      <c r="I146" s="9">
        <v>535743000</v>
      </c>
      <c r="J146" s="12">
        <v>41.7</v>
      </c>
      <c r="K146" s="8" t="s">
        <v>17</v>
      </c>
      <c r="L146" s="7" t="s">
        <v>17</v>
      </c>
      <c r="M146" s="7" t="s">
        <v>17</v>
      </c>
      <c r="N146" s="9"/>
      <c r="O146" s="9"/>
      <c r="P146" s="9"/>
      <c r="Q146" s="9"/>
      <c r="R146" s="10" t="s">
        <v>17</v>
      </c>
      <c r="S146" s="10" t="s">
        <v>17</v>
      </c>
      <c r="T146" s="11" t="s">
        <v>17</v>
      </c>
    </row>
    <row r="147" spans="1:20" ht="28.5">
      <c r="A147" s="6">
        <v>1</v>
      </c>
      <c r="B147" s="6"/>
      <c r="C147" s="7" t="s">
        <v>181</v>
      </c>
      <c r="D147" s="8" t="s">
        <v>17</v>
      </c>
      <c r="E147" s="9"/>
      <c r="F147" s="9"/>
      <c r="G147" s="9"/>
      <c r="H147" s="10" t="s">
        <v>17</v>
      </c>
      <c r="I147" s="9"/>
      <c r="J147" s="10" t="s">
        <v>17</v>
      </c>
      <c r="K147" s="8" t="s">
        <v>22</v>
      </c>
      <c r="L147" s="7" t="s">
        <v>182</v>
      </c>
      <c r="M147" s="7" t="s">
        <v>27</v>
      </c>
      <c r="N147" s="9">
        <v>4100</v>
      </c>
      <c r="O147" s="9">
        <v>2250</v>
      </c>
      <c r="P147" s="9">
        <v>7495</v>
      </c>
      <c r="Q147" s="9">
        <v>2552</v>
      </c>
      <c r="R147" s="13">
        <v>62.2</v>
      </c>
      <c r="S147" s="13">
        <v>13.4</v>
      </c>
      <c r="T147" s="11" t="s">
        <v>183</v>
      </c>
    </row>
    <row r="148" spans="1:20" ht="28.5">
      <c r="A148" s="6">
        <v>1</v>
      </c>
      <c r="B148" s="6"/>
      <c r="C148" s="6"/>
      <c r="D148" s="8" t="s">
        <v>17</v>
      </c>
      <c r="E148" s="9"/>
      <c r="F148" s="9"/>
      <c r="G148" s="9"/>
      <c r="H148" s="10" t="s">
        <v>17</v>
      </c>
      <c r="I148" s="9"/>
      <c r="J148" s="10" t="s">
        <v>17</v>
      </c>
      <c r="K148" s="8" t="s">
        <v>22</v>
      </c>
      <c r="L148" s="7" t="s">
        <v>184</v>
      </c>
      <c r="M148" s="7" t="s">
        <v>185</v>
      </c>
      <c r="N148" s="9">
        <v>1600</v>
      </c>
      <c r="O148" s="9">
        <v>800</v>
      </c>
      <c r="P148" s="9">
        <v>1056</v>
      </c>
      <c r="Q148" s="9">
        <v>792</v>
      </c>
      <c r="R148" s="13">
        <v>49.5</v>
      </c>
      <c r="S148" s="13">
        <v>-1</v>
      </c>
      <c r="T148" s="11" t="s">
        <v>186</v>
      </c>
    </row>
    <row r="149" spans="1:20" ht="28.5">
      <c r="A149" s="6">
        <v>1</v>
      </c>
      <c r="B149" s="6"/>
      <c r="C149" s="6"/>
      <c r="D149" s="8" t="s">
        <v>17</v>
      </c>
      <c r="E149" s="9"/>
      <c r="F149" s="9"/>
      <c r="G149" s="9"/>
      <c r="H149" s="10" t="s">
        <v>17</v>
      </c>
      <c r="I149" s="9"/>
      <c r="J149" s="10" t="s">
        <v>17</v>
      </c>
      <c r="K149" s="8" t="s">
        <v>22</v>
      </c>
      <c r="L149" s="7" t="s">
        <v>187</v>
      </c>
      <c r="M149" s="7" t="s">
        <v>185</v>
      </c>
      <c r="N149" s="9">
        <v>1372</v>
      </c>
      <c r="O149" s="9">
        <v>615</v>
      </c>
      <c r="P149" s="9">
        <v>872</v>
      </c>
      <c r="Q149" s="9">
        <v>463</v>
      </c>
      <c r="R149" s="13">
        <v>33.700000000000003</v>
      </c>
      <c r="S149" s="13">
        <v>-24.7</v>
      </c>
      <c r="T149" s="11" t="s">
        <v>188</v>
      </c>
    </row>
    <row r="150" spans="1:20" ht="28.5">
      <c r="A150" s="6">
        <v>1</v>
      </c>
      <c r="B150" s="6"/>
      <c r="C150" s="6"/>
      <c r="D150" s="8" t="s">
        <v>17</v>
      </c>
      <c r="E150" s="9"/>
      <c r="F150" s="9"/>
      <c r="G150" s="9"/>
      <c r="H150" s="10" t="s">
        <v>17</v>
      </c>
      <c r="I150" s="9"/>
      <c r="J150" s="10" t="s">
        <v>17</v>
      </c>
      <c r="K150" s="8" t="s">
        <v>22</v>
      </c>
      <c r="L150" s="7" t="s">
        <v>189</v>
      </c>
      <c r="M150" s="7" t="s">
        <v>185</v>
      </c>
      <c r="N150" s="9">
        <v>3382</v>
      </c>
      <c r="O150" s="9">
        <v>1695</v>
      </c>
      <c r="P150" s="9">
        <v>1290</v>
      </c>
      <c r="Q150" s="9">
        <v>1523</v>
      </c>
      <c r="R150" s="13">
        <v>45</v>
      </c>
      <c r="S150" s="13">
        <v>-10.1</v>
      </c>
      <c r="T150" s="11" t="s">
        <v>190</v>
      </c>
    </row>
    <row r="151" spans="1:20" ht="30">
      <c r="A151" s="6">
        <v>1</v>
      </c>
      <c r="B151" s="6"/>
      <c r="C151" s="19" t="s">
        <v>191</v>
      </c>
      <c r="D151" s="8" t="s">
        <v>17</v>
      </c>
      <c r="E151" s="9"/>
      <c r="F151" s="9"/>
      <c r="G151" s="9"/>
      <c r="H151" s="10" t="s">
        <v>17</v>
      </c>
      <c r="I151" s="9"/>
      <c r="J151" s="10" t="s">
        <v>17</v>
      </c>
      <c r="K151" s="8" t="s">
        <v>17</v>
      </c>
      <c r="L151" s="7" t="s">
        <v>17</v>
      </c>
      <c r="M151" s="7" t="s">
        <v>17</v>
      </c>
      <c r="N151" s="9"/>
      <c r="O151" s="9"/>
      <c r="P151" s="9"/>
      <c r="Q151" s="9"/>
      <c r="R151" s="10" t="s">
        <v>17</v>
      </c>
      <c r="S151" s="10" t="s">
        <v>17</v>
      </c>
      <c r="T151" s="11" t="s">
        <v>17</v>
      </c>
    </row>
    <row r="152" spans="1:20" ht="42.75">
      <c r="A152" s="6">
        <v>1</v>
      </c>
      <c r="B152" s="6"/>
      <c r="C152" s="7" t="s">
        <v>192</v>
      </c>
      <c r="D152" s="8" t="s">
        <v>193</v>
      </c>
      <c r="E152" s="9">
        <v>100852654</v>
      </c>
      <c r="F152" s="9">
        <v>138053744</v>
      </c>
      <c r="G152" s="9">
        <f>IFERROR(F152-E152,0)</f>
        <v>37201090</v>
      </c>
      <c r="H152" s="12">
        <f>IFERROR((F152/E152-1)*100,0)</f>
        <v>36.886575141592218</v>
      </c>
      <c r="I152" s="9">
        <v>349232001</v>
      </c>
      <c r="J152" s="12">
        <v>39.5</v>
      </c>
      <c r="K152" s="8" t="s">
        <v>17</v>
      </c>
      <c r="L152" s="7" t="s">
        <v>17</v>
      </c>
      <c r="M152" s="7" t="s">
        <v>17</v>
      </c>
      <c r="N152" s="9"/>
      <c r="O152" s="9"/>
      <c r="P152" s="9"/>
      <c r="Q152" s="9"/>
      <c r="R152" s="10" t="s">
        <v>17</v>
      </c>
      <c r="S152" s="10" t="s">
        <v>17</v>
      </c>
      <c r="T152" s="11" t="s">
        <v>17</v>
      </c>
    </row>
    <row r="153" spans="1:20" ht="28.5">
      <c r="A153" s="6">
        <v>1</v>
      </c>
      <c r="B153" s="6"/>
      <c r="C153" s="7" t="s">
        <v>194</v>
      </c>
      <c r="D153" s="8" t="s">
        <v>17</v>
      </c>
      <c r="E153" s="9"/>
      <c r="F153" s="9"/>
      <c r="G153" s="9"/>
      <c r="H153" s="10" t="s">
        <v>17</v>
      </c>
      <c r="I153" s="9"/>
      <c r="J153" s="10" t="s">
        <v>17</v>
      </c>
      <c r="K153" s="8" t="s">
        <v>22</v>
      </c>
      <c r="L153" s="7" t="s">
        <v>195</v>
      </c>
      <c r="M153" s="7" t="s">
        <v>196</v>
      </c>
      <c r="N153" s="9">
        <v>280</v>
      </c>
      <c r="O153" s="9">
        <v>135</v>
      </c>
      <c r="P153" s="9">
        <v>95</v>
      </c>
      <c r="Q153" s="9">
        <v>105</v>
      </c>
      <c r="R153" s="13">
        <v>37.5</v>
      </c>
      <c r="S153" s="13">
        <v>-22.2</v>
      </c>
      <c r="T153" s="11" t="s">
        <v>3037</v>
      </c>
    </row>
    <row r="154" spans="1:20" ht="28.5">
      <c r="A154" s="6">
        <v>1</v>
      </c>
      <c r="B154" s="6"/>
      <c r="C154" s="6"/>
      <c r="D154" s="8" t="s">
        <v>17</v>
      </c>
      <c r="E154" s="9"/>
      <c r="F154" s="9"/>
      <c r="G154" s="9"/>
      <c r="H154" s="10" t="s">
        <v>17</v>
      </c>
      <c r="I154" s="9"/>
      <c r="J154" s="10" t="s">
        <v>17</v>
      </c>
      <c r="K154" s="8" t="s">
        <v>22</v>
      </c>
      <c r="L154" s="7" t="s">
        <v>197</v>
      </c>
      <c r="M154" s="7" t="s">
        <v>198</v>
      </c>
      <c r="N154" s="9">
        <v>85</v>
      </c>
      <c r="O154" s="9">
        <v>40</v>
      </c>
      <c r="P154" s="9">
        <v>29</v>
      </c>
      <c r="Q154" s="9">
        <v>17</v>
      </c>
      <c r="R154" s="13">
        <v>20</v>
      </c>
      <c r="S154" s="13">
        <v>-57.5</v>
      </c>
      <c r="T154" s="11" t="s">
        <v>3038</v>
      </c>
    </row>
    <row r="155" spans="1:20" ht="28.5">
      <c r="A155" s="6">
        <v>1</v>
      </c>
      <c r="B155" s="6"/>
      <c r="C155" s="6"/>
      <c r="D155" s="8" t="s">
        <v>17</v>
      </c>
      <c r="E155" s="9"/>
      <c r="F155" s="9"/>
      <c r="G155" s="9"/>
      <c r="H155" s="10" t="s">
        <v>17</v>
      </c>
      <c r="I155" s="9"/>
      <c r="J155" s="10" t="s">
        <v>17</v>
      </c>
      <c r="K155" s="8" t="s">
        <v>22</v>
      </c>
      <c r="L155" s="7" t="s">
        <v>199</v>
      </c>
      <c r="M155" s="7" t="s">
        <v>81</v>
      </c>
      <c r="N155" s="9">
        <v>920</v>
      </c>
      <c r="O155" s="9">
        <v>444</v>
      </c>
      <c r="P155" s="9">
        <v>434</v>
      </c>
      <c r="Q155" s="9">
        <v>338</v>
      </c>
      <c r="R155" s="13">
        <v>36.700000000000003</v>
      </c>
      <c r="S155" s="13">
        <v>-23.9</v>
      </c>
      <c r="T155" s="11" t="s">
        <v>3039</v>
      </c>
    </row>
    <row r="156" spans="1:20" ht="28.5">
      <c r="A156" s="6">
        <v>1</v>
      </c>
      <c r="B156" s="6"/>
      <c r="C156" s="6"/>
      <c r="D156" s="8" t="s">
        <v>17</v>
      </c>
      <c r="E156" s="9"/>
      <c r="F156" s="9"/>
      <c r="G156" s="9"/>
      <c r="H156" s="10" t="s">
        <v>17</v>
      </c>
      <c r="I156" s="9"/>
      <c r="J156" s="10" t="s">
        <v>17</v>
      </c>
      <c r="K156" s="8" t="s">
        <v>22</v>
      </c>
      <c r="L156" s="7" t="s">
        <v>200</v>
      </c>
      <c r="M156" s="7" t="s">
        <v>201</v>
      </c>
      <c r="N156" s="9">
        <v>11000</v>
      </c>
      <c r="O156" s="9">
        <v>4545</v>
      </c>
      <c r="P156" s="9">
        <v>3890</v>
      </c>
      <c r="Q156" s="9">
        <v>2740</v>
      </c>
      <c r="R156" s="13">
        <v>24.9</v>
      </c>
      <c r="S156" s="13">
        <v>-39.700000000000003</v>
      </c>
      <c r="T156" s="11" t="s">
        <v>3040</v>
      </c>
    </row>
    <row r="157" spans="1:20" ht="75">
      <c r="A157" s="6">
        <v>1</v>
      </c>
      <c r="B157" s="6"/>
      <c r="C157" s="19" t="s">
        <v>202</v>
      </c>
      <c r="D157" s="8" t="s">
        <v>17</v>
      </c>
      <c r="E157" s="9"/>
      <c r="F157" s="9"/>
      <c r="G157" s="9"/>
      <c r="H157" s="10" t="s">
        <v>17</v>
      </c>
      <c r="I157" s="9"/>
      <c r="J157" s="10" t="s">
        <v>17</v>
      </c>
      <c r="K157" s="8" t="s">
        <v>17</v>
      </c>
      <c r="L157" s="7" t="s">
        <v>17</v>
      </c>
      <c r="M157" s="7" t="s">
        <v>17</v>
      </c>
      <c r="N157" s="9"/>
      <c r="O157" s="9"/>
      <c r="P157" s="9"/>
      <c r="Q157" s="9"/>
      <c r="R157" s="10" t="s">
        <v>17</v>
      </c>
      <c r="S157" s="10" t="s">
        <v>17</v>
      </c>
      <c r="T157" s="11" t="s">
        <v>17</v>
      </c>
    </row>
    <row r="158" spans="1:20" ht="42.75">
      <c r="A158" s="6">
        <v>1</v>
      </c>
      <c r="B158" s="6"/>
      <c r="C158" s="7" t="s">
        <v>203</v>
      </c>
      <c r="D158" s="8" t="s">
        <v>204</v>
      </c>
      <c r="E158" s="9">
        <v>121046655</v>
      </c>
      <c r="F158" s="9">
        <v>179436572</v>
      </c>
      <c r="G158" s="9">
        <f>IFERROR(F158-E158,0)</f>
        <v>58389917</v>
      </c>
      <c r="H158" s="12">
        <f>IFERROR((F158/E158-1)*100,0)</f>
        <v>48.237530396854012</v>
      </c>
      <c r="I158" s="9">
        <v>349521287</v>
      </c>
      <c r="J158" s="12">
        <v>51.3</v>
      </c>
      <c r="K158" s="8" t="s">
        <v>17</v>
      </c>
      <c r="L158" s="7" t="s">
        <v>17</v>
      </c>
      <c r="M158" s="7" t="s">
        <v>17</v>
      </c>
      <c r="N158" s="9"/>
      <c r="O158" s="9"/>
      <c r="P158" s="9"/>
      <c r="Q158" s="9"/>
      <c r="R158" s="10" t="s">
        <v>17</v>
      </c>
      <c r="S158" s="10" t="s">
        <v>17</v>
      </c>
      <c r="T158" s="11" t="s">
        <v>17</v>
      </c>
    </row>
    <row r="159" spans="1:20" ht="42.75">
      <c r="A159" s="6">
        <v>1</v>
      </c>
      <c r="B159" s="6"/>
      <c r="C159" s="7" t="s">
        <v>205</v>
      </c>
      <c r="D159" s="8" t="s">
        <v>17</v>
      </c>
      <c r="E159" s="9"/>
      <c r="F159" s="9"/>
      <c r="G159" s="9"/>
      <c r="H159" s="10" t="s">
        <v>17</v>
      </c>
      <c r="I159" s="9"/>
      <c r="J159" s="10" t="s">
        <v>17</v>
      </c>
      <c r="K159" s="8" t="s">
        <v>22</v>
      </c>
      <c r="L159" s="7" t="s">
        <v>206</v>
      </c>
      <c r="M159" s="7" t="s">
        <v>207</v>
      </c>
      <c r="N159" s="9">
        <v>2500</v>
      </c>
      <c r="O159" s="9">
        <v>2500</v>
      </c>
      <c r="P159" s="9">
        <v>1376</v>
      </c>
      <c r="Q159" s="9">
        <v>1750</v>
      </c>
      <c r="R159" s="10" t="s">
        <v>62</v>
      </c>
      <c r="S159" s="13">
        <v>-30</v>
      </c>
      <c r="T159" s="11" t="s">
        <v>208</v>
      </c>
    </row>
    <row r="160" spans="1:20" ht="28.5">
      <c r="A160" s="6">
        <v>1</v>
      </c>
      <c r="B160" s="6"/>
      <c r="C160" s="6"/>
      <c r="D160" s="8" t="s">
        <v>17</v>
      </c>
      <c r="E160" s="9"/>
      <c r="F160" s="9"/>
      <c r="G160" s="9"/>
      <c r="H160" s="10" t="s">
        <v>17</v>
      </c>
      <c r="I160" s="9"/>
      <c r="J160" s="10" t="s">
        <v>17</v>
      </c>
      <c r="K160" s="8" t="s">
        <v>22</v>
      </c>
      <c r="L160" s="7" t="s">
        <v>209</v>
      </c>
      <c r="M160" s="7" t="s">
        <v>91</v>
      </c>
      <c r="N160" s="9">
        <v>11600</v>
      </c>
      <c r="O160" s="9">
        <v>5800</v>
      </c>
      <c r="P160" s="9">
        <v>3776</v>
      </c>
      <c r="Q160" s="9">
        <v>3755</v>
      </c>
      <c r="R160" s="13">
        <v>32.4</v>
      </c>
      <c r="S160" s="13">
        <v>-35.299999999999997</v>
      </c>
      <c r="T160" s="11" t="s">
        <v>3041</v>
      </c>
    </row>
    <row r="161" spans="1:20">
      <c r="A161" s="6">
        <v>1</v>
      </c>
      <c r="B161" s="6"/>
      <c r="C161" s="6"/>
      <c r="D161" s="8" t="s">
        <v>17</v>
      </c>
      <c r="E161" s="9"/>
      <c r="F161" s="9"/>
      <c r="G161" s="9"/>
      <c r="H161" s="10" t="s">
        <v>17</v>
      </c>
      <c r="I161" s="9"/>
      <c r="J161" s="10" t="s">
        <v>17</v>
      </c>
      <c r="K161" s="8" t="s">
        <v>22</v>
      </c>
      <c r="L161" s="7" t="s">
        <v>210</v>
      </c>
      <c r="M161" s="7" t="s">
        <v>70</v>
      </c>
      <c r="N161" s="9">
        <v>19200</v>
      </c>
      <c r="O161" s="9">
        <v>9600</v>
      </c>
      <c r="P161" s="9">
        <v>38824</v>
      </c>
      <c r="Q161" s="9">
        <v>7478</v>
      </c>
      <c r="R161" s="13">
        <v>38.9</v>
      </c>
      <c r="S161" s="13">
        <v>-22.1</v>
      </c>
      <c r="T161" s="11" t="s">
        <v>211</v>
      </c>
    </row>
    <row r="162" spans="1:20" ht="45">
      <c r="A162" s="6">
        <v>1</v>
      </c>
      <c r="B162" s="6"/>
      <c r="C162" s="19" t="s">
        <v>212</v>
      </c>
      <c r="D162" s="8" t="s">
        <v>17</v>
      </c>
      <c r="E162" s="9"/>
      <c r="F162" s="9"/>
      <c r="G162" s="9"/>
      <c r="H162" s="10" t="s">
        <v>17</v>
      </c>
      <c r="I162" s="9"/>
      <c r="J162" s="10" t="s">
        <v>17</v>
      </c>
      <c r="K162" s="8" t="s">
        <v>17</v>
      </c>
      <c r="L162" s="7" t="s">
        <v>17</v>
      </c>
      <c r="M162" s="7" t="s">
        <v>17</v>
      </c>
      <c r="N162" s="9"/>
      <c r="O162" s="9"/>
      <c r="P162" s="9"/>
      <c r="Q162" s="9"/>
      <c r="R162" s="10" t="s">
        <v>17</v>
      </c>
      <c r="S162" s="10" t="s">
        <v>17</v>
      </c>
      <c r="T162" s="11" t="s">
        <v>17</v>
      </c>
    </row>
    <row r="163" spans="1:20" ht="42.75">
      <c r="A163" s="6">
        <v>1</v>
      </c>
      <c r="B163" s="6"/>
      <c r="C163" s="7" t="s">
        <v>213</v>
      </c>
      <c r="D163" s="8" t="s">
        <v>204</v>
      </c>
      <c r="E163" s="9">
        <v>15671877</v>
      </c>
      <c r="F163" s="9">
        <v>29196007</v>
      </c>
      <c r="G163" s="9">
        <f>IFERROR(F163-E163,0)</f>
        <v>13524130</v>
      </c>
      <c r="H163" s="12">
        <f>IFERROR((F163/E163-1)*100,0)</f>
        <v>86.295534351118249</v>
      </c>
      <c r="I163" s="9">
        <v>82998846</v>
      </c>
      <c r="J163" s="12">
        <v>35.200000000000003</v>
      </c>
      <c r="K163" s="8" t="s">
        <v>17</v>
      </c>
      <c r="L163" s="7" t="s">
        <v>17</v>
      </c>
      <c r="M163" s="7" t="s">
        <v>17</v>
      </c>
      <c r="N163" s="9"/>
      <c r="O163" s="9"/>
      <c r="P163" s="9"/>
      <c r="Q163" s="9"/>
      <c r="R163" s="10" t="s">
        <v>17</v>
      </c>
      <c r="S163" s="10" t="s">
        <v>17</v>
      </c>
      <c r="T163" s="11" t="s">
        <v>17</v>
      </c>
    </row>
    <row r="164" spans="1:20" ht="57">
      <c r="A164" s="6">
        <v>1</v>
      </c>
      <c r="B164" s="6"/>
      <c r="C164" s="7" t="s">
        <v>214</v>
      </c>
      <c r="D164" s="8" t="s">
        <v>17</v>
      </c>
      <c r="E164" s="9"/>
      <c r="F164" s="9"/>
      <c r="G164" s="9"/>
      <c r="H164" s="10" t="s">
        <v>17</v>
      </c>
      <c r="I164" s="9"/>
      <c r="J164" s="10" t="s">
        <v>17</v>
      </c>
      <c r="K164" s="8" t="s">
        <v>22</v>
      </c>
      <c r="L164" s="7" t="s">
        <v>215</v>
      </c>
      <c r="M164" s="7" t="s">
        <v>216</v>
      </c>
      <c r="N164" s="9">
        <v>3100</v>
      </c>
      <c r="O164" s="9">
        <v>1705</v>
      </c>
      <c r="P164" s="9">
        <v>1482</v>
      </c>
      <c r="Q164" s="9">
        <v>437</v>
      </c>
      <c r="R164" s="13">
        <v>14.1</v>
      </c>
      <c r="S164" s="13">
        <v>-74.400000000000006</v>
      </c>
      <c r="T164" s="11" t="s">
        <v>3218</v>
      </c>
    </row>
    <row r="165" spans="1:20">
      <c r="A165" s="6">
        <v>1</v>
      </c>
      <c r="B165" s="6"/>
      <c r="C165" s="6"/>
      <c r="D165" s="6"/>
      <c r="E165" s="6"/>
      <c r="F165" s="6"/>
      <c r="G165" s="6"/>
      <c r="H165" s="6"/>
      <c r="I165" s="6"/>
      <c r="J165" s="6"/>
      <c r="K165" s="6"/>
      <c r="L165" s="6"/>
      <c r="M165" s="6"/>
      <c r="N165" s="6"/>
      <c r="O165" s="6"/>
      <c r="P165" s="6"/>
      <c r="Q165" s="6"/>
      <c r="R165" s="6"/>
      <c r="S165" s="6"/>
      <c r="T165" s="11"/>
    </row>
    <row r="166" spans="1:20" ht="57">
      <c r="A166" s="6">
        <v>1</v>
      </c>
      <c r="B166" s="6"/>
      <c r="C166" s="6"/>
      <c r="D166" s="8" t="s">
        <v>17</v>
      </c>
      <c r="E166" s="9"/>
      <c r="F166" s="9"/>
      <c r="G166" s="9"/>
      <c r="H166" s="10" t="s">
        <v>17</v>
      </c>
      <c r="I166" s="9"/>
      <c r="J166" s="10" t="s">
        <v>17</v>
      </c>
      <c r="K166" s="8" t="s">
        <v>22</v>
      </c>
      <c r="L166" s="7" t="s">
        <v>217</v>
      </c>
      <c r="M166" s="7" t="s">
        <v>91</v>
      </c>
      <c r="N166" s="9">
        <v>51500</v>
      </c>
      <c r="O166" s="9">
        <v>28325</v>
      </c>
      <c r="P166" s="9">
        <v>47952</v>
      </c>
      <c r="Q166" s="9">
        <v>2975</v>
      </c>
      <c r="R166" s="13">
        <v>5.8</v>
      </c>
      <c r="S166" s="13">
        <v>-89.5</v>
      </c>
      <c r="T166" s="11" t="s">
        <v>3218</v>
      </c>
    </row>
    <row r="167" spans="1:20">
      <c r="A167" s="6">
        <v>1</v>
      </c>
      <c r="B167" s="6"/>
      <c r="C167" s="6"/>
      <c r="D167" s="6"/>
      <c r="E167" s="6"/>
      <c r="F167" s="6"/>
      <c r="G167" s="6"/>
      <c r="H167" s="6"/>
      <c r="I167" s="6"/>
      <c r="J167" s="6"/>
      <c r="K167" s="6"/>
      <c r="L167" s="6"/>
      <c r="M167" s="6"/>
      <c r="N167" s="6"/>
      <c r="O167" s="6"/>
      <c r="P167" s="6"/>
      <c r="Q167" s="6"/>
      <c r="R167" s="6"/>
      <c r="S167" s="6"/>
      <c r="T167" s="11"/>
    </row>
    <row r="168" spans="1:20" ht="42.75">
      <c r="A168" s="6">
        <v>1</v>
      </c>
      <c r="B168" s="6"/>
      <c r="C168" s="7" t="s">
        <v>218</v>
      </c>
      <c r="D168" s="8" t="s">
        <v>204</v>
      </c>
      <c r="E168" s="9">
        <v>72162803</v>
      </c>
      <c r="F168" s="9">
        <v>93567012</v>
      </c>
      <c r="G168" s="9">
        <f>IFERROR(F168-E168,0)</f>
        <v>21404209</v>
      </c>
      <c r="H168" s="12">
        <f>IFERROR((F168/E168-1)*100,0)</f>
        <v>29.661000003007089</v>
      </c>
      <c r="I168" s="9">
        <v>420331945</v>
      </c>
      <c r="J168" s="12">
        <v>22.3</v>
      </c>
      <c r="K168" s="8" t="s">
        <v>17</v>
      </c>
      <c r="L168" s="7" t="s">
        <v>17</v>
      </c>
      <c r="M168" s="7" t="s">
        <v>17</v>
      </c>
      <c r="N168" s="9"/>
      <c r="O168" s="9"/>
      <c r="P168" s="9"/>
      <c r="Q168" s="9"/>
      <c r="R168" s="10" t="s">
        <v>17</v>
      </c>
      <c r="S168" s="10" t="s">
        <v>17</v>
      </c>
      <c r="T168" s="11" t="s">
        <v>17</v>
      </c>
    </row>
    <row r="169" spans="1:20" ht="42.75">
      <c r="A169" s="6">
        <v>1</v>
      </c>
      <c r="B169" s="6"/>
      <c r="C169" s="7" t="s">
        <v>214</v>
      </c>
      <c r="D169" s="8" t="s">
        <v>17</v>
      </c>
      <c r="E169" s="9"/>
      <c r="F169" s="9"/>
      <c r="G169" s="9"/>
      <c r="H169" s="10" t="s">
        <v>17</v>
      </c>
      <c r="I169" s="9"/>
      <c r="J169" s="10" t="s">
        <v>17</v>
      </c>
      <c r="K169" s="8" t="s">
        <v>22</v>
      </c>
      <c r="L169" s="7" t="s">
        <v>219</v>
      </c>
      <c r="M169" s="7" t="s">
        <v>220</v>
      </c>
      <c r="N169" s="9">
        <v>150</v>
      </c>
      <c r="O169" s="9">
        <v>60</v>
      </c>
      <c r="P169" s="9">
        <v>32</v>
      </c>
      <c r="Q169" s="9">
        <v>25</v>
      </c>
      <c r="R169" s="13">
        <v>16.7</v>
      </c>
      <c r="S169" s="13">
        <v>-58.3</v>
      </c>
      <c r="T169" s="11" t="s">
        <v>3042</v>
      </c>
    </row>
    <row r="170" spans="1:20" ht="28.5">
      <c r="A170" s="6">
        <v>1</v>
      </c>
      <c r="B170" s="6"/>
      <c r="C170" s="6"/>
      <c r="D170" s="8" t="s">
        <v>17</v>
      </c>
      <c r="E170" s="9"/>
      <c r="F170" s="9"/>
      <c r="G170" s="9"/>
      <c r="H170" s="10" t="s">
        <v>17</v>
      </c>
      <c r="I170" s="9"/>
      <c r="J170" s="10" t="s">
        <v>17</v>
      </c>
      <c r="K170" s="8" t="s">
        <v>22</v>
      </c>
      <c r="L170" s="7" t="s">
        <v>219</v>
      </c>
      <c r="M170" s="7" t="s">
        <v>221</v>
      </c>
      <c r="N170" s="9">
        <v>50</v>
      </c>
      <c r="O170" s="9">
        <v>15</v>
      </c>
      <c r="P170" s="9">
        <v>12</v>
      </c>
      <c r="Q170" s="9">
        <v>44</v>
      </c>
      <c r="R170" s="13">
        <v>88</v>
      </c>
      <c r="S170" s="13">
        <v>193.3</v>
      </c>
      <c r="T170" s="11" t="s">
        <v>3043</v>
      </c>
    </row>
    <row r="171" spans="1:20" ht="28.5">
      <c r="A171" s="6">
        <v>1</v>
      </c>
      <c r="B171" s="6"/>
      <c r="C171" s="6"/>
      <c r="D171" s="8" t="s">
        <v>17</v>
      </c>
      <c r="E171" s="9"/>
      <c r="F171" s="9"/>
      <c r="G171" s="9"/>
      <c r="H171" s="10" t="s">
        <v>17</v>
      </c>
      <c r="I171" s="9"/>
      <c r="J171" s="10" t="s">
        <v>17</v>
      </c>
      <c r="K171" s="8" t="s">
        <v>22</v>
      </c>
      <c r="L171" s="7" t="s">
        <v>222</v>
      </c>
      <c r="M171" s="7" t="s">
        <v>223</v>
      </c>
      <c r="N171" s="9">
        <v>100</v>
      </c>
      <c r="O171" s="9">
        <v>45</v>
      </c>
      <c r="P171" s="9">
        <v>23</v>
      </c>
      <c r="Q171" s="9">
        <v>14</v>
      </c>
      <c r="R171" s="13">
        <v>14</v>
      </c>
      <c r="S171" s="13">
        <v>-68.900000000000006</v>
      </c>
      <c r="T171" s="11" t="s">
        <v>3044</v>
      </c>
    </row>
    <row r="172" spans="1:20" ht="28.5">
      <c r="A172" s="6">
        <v>1</v>
      </c>
      <c r="B172" s="6"/>
      <c r="C172" s="6"/>
      <c r="D172" s="8" t="s">
        <v>17</v>
      </c>
      <c r="E172" s="9"/>
      <c r="F172" s="9"/>
      <c r="G172" s="9"/>
      <c r="H172" s="10" t="s">
        <v>17</v>
      </c>
      <c r="I172" s="9"/>
      <c r="J172" s="10" t="s">
        <v>17</v>
      </c>
      <c r="K172" s="8" t="s">
        <v>22</v>
      </c>
      <c r="L172" s="7" t="s">
        <v>224</v>
      </c>
      <c r="M172" s="7" t="s">
        <v>44</v>
      </c>
      <c r="N172" s="9">
        <v>11</v>
      </c>
      <c r="O172" s="9">
        <v>4</v>
      </c>
      <c r="P172" s="9">
        <v>6</v>
      </c>
      <c r="Q172" s="9">
        <v>7</v>
      </c>
      <c r="R172" s="13">
        <v>63.6</v>
      </c>
      <c r="S172" s="13">
        <v>75</v>
      </c>
      <c r="T172" s="11" t="s">
        <v>3045</v>
      </c>
    </row>
    <row r="173" spans="1:20" ht="28.5">
      <c r="A173" s="6">
        <v>1</v>
      </c>
      <c r="B173" s="6"/>
      <c r="C173" s="6"/>
      <c r="D173" s="8" t="s">
        <v>17</v>
      </c>
      <c r="E173" s="9"/>
      <c r="F173" s="9"/>
      <c r="G173" s="9"/>
      <c r="H173" s="10" t="s">
        <v>17</v>
      </c>
      <c r="I173" s="9"/>
      <c r="J173" s="10" t="s">
        <v>17</v>
      </c>
      <c r="K173" s="8" t="s">
        <v>22</v>
      </c>
      <c r="L173" s="7" t="s">
        <v>225</v>
      </c>
      <c r="M173" s="7" t="s">
        <v>226</v>
      </c>
      <c r="N173" s="9">
        <v>1200</v>
      </c>
      <c r="O173" s="9">
        <v>550</v>
      </c>
      <c r="P173" s="9">
        <v>149</v>
      </c>
      <c r="Q173" s="9">
        <v>148</v>
      </c>
      <c r="R173" s="13">
        <v>12.3</v>
      </c>
      <c r="S173" s="13">
        <v>-73.099999999999994</v>
      </c>
      <c r="T173" s="11" t="s">
        <v>3046</v>
      </c>
    </row>
    <row r="174" spans="1:20" ht="28.5">
      <c r="A174" s="6">
        <v>1</v>
      </c>
      <c r="B174" s="6"/>
      <c r="C174" s="6"/>
      <c r="D174" s="8" t="s">
        <v>17</v>
      </c>
      <c r="E174" s="9"/>
      <c r="F174" s="9"/>
      <c r="G174" s="9"/>
      <c r="H174" s="10" t="s">
        <v>17</v>
      </c>
      <c r="I174" s="9"/>
      <c r="J174" s="10" t="s">
        <v>17</v>
      </c>
      <c r="K174" s="8" t="s">
        <v>22</v>
      </c>
      <c r="L174" s="7" t="s">
        <v>227</v>
      </c>
      <c r="M174" s="7" t="s">
        <v>221</v>
      </c>
      <c r="N174" s="9">
        <v>1700</v>
      </c>
      <c r="O174" s="9">
        <v>800</v>
      </c>
      <c r="P174" s="9">
        <v>210</v>
      </c>
      <c r="Q174" s="9">
        <v>395</v>
      </c>
      <c r="R174" s="13">
        <v>23.2</v>
      </c>
      <c r="S174" s="13">
        <v>-50.6</v>
      </c>
      <c r="T174" s="11" t="s">
        <v>3043</v>
      </c>
    </row>
    <row r="175" spans="1:20" ht="42.75">
      <c r="A175" s="6">
        <v>1</v>
      </c>
      <c r="B175" s="6"/>
      <c r="C175" s="6"/>
      <c r="D175" s="8" t="s">
        <v>17</v>
      </c>
      <c r="E175" s="9"/>
      <c r="F175" s="9"/>
      <c r="G175" s="9"/>
      <c r="H175" s="10" t="s">
        <v>17</v>
      </c>
      <c r="I175" s="9"/>
      <c r="J175" s="10" t="s">
        <v>17</v>
      </c>
      <c r="K175" s="8" t="s">
        <v>22</v>
      </c>
      <c r="L175" s="7" t="s">
        <v>228</v>
      </c>
      <c r="M175" s="7" t="s">
        <v>229</v>
      </c>
      <c r="N175" s="9">
        <v>5000</v>
      </c>
      <c r="O175" s="9">
        <v>2500</v>
      </c>
      <c r="P175" s="9">
        <v>835</v>
      </c>
      <c r="Q175" s="9">
        <v>1046</v>
      </c>
      <c r="R175" s="13">
        <v>20.9</v>
      </c>
      <c r="S175" s="13">
        <v>-58.2</v>
      </c>
      <c r="T175" s="11" t="s">
        <v>3047</v>
      </c>
    </row>
    <row r="176" spans="1:20" ht="42.75">
      <c r="A176" s="6">
        <v>1</v>
      </c>
      <c r="B176" s="6"/>
      <c r="C176" s="6"/>
      <c r="D176" s="8" t="s">
        <v>17</v>
      </c>
      <c r="E176" s="9"/>
      <c r="F176" s="9"/>
      <c r="G176" s="9"/>
      <c r="H176" s="10" t="s">
        <v>17</v>
      </c>
      <c r="I176" s="9"/>
      <c r="J176" s="10" t="s">
        <v>17</v>
      </c>
      <c r="K176" s="8" t="s">
        <v>22</v>
      </c>
      <c r="L176" s="7" t="s">
        <v>230</v>
      </c>
      <c r="M176" s="7" t="s">
        <v>231</v>
      </c>
      <c r="N176" s="9">
        <v>210</v>
      </c>
      <c r="O176" s="9">
        <v>110</v>
      </c>
      <c r="P176" s="9">
        <v>47</v>
      </c>
      <c r="Q176" s="9">
        <v>145</v>
      </c>
      <c r="R176" s="13">
        <v>69</v>
      </c>
      <c r="S176" s="13">
        <v>31.8</v>
      </c>
      <c r="T176" s="11" t="s">
        <v>3219</v>
      </c>
    </row>
    <row r="177" spans="1:20" ht="42.75">
      <c r="A177" s="6">
        <v>1</v>
      </c>
      <c r="B177" s="6"/>
      <c r="C177" s="6"/>
      <c r="D177" s="8" t="s">
        <v>17</v>
      </c>
      <c r="E177" s="9"/>
      <c r="F177" s="9"/>
      <c r="G177" s="9"/>
      <c r="H177" s="10" t="s">
        <v>17</v>
      </c>
      <c r="I177" s="9"/>
      <c r="J177" s="10" t="s">
        <v>17</v>
      </c>
      <c r="K177" s="8" t="s">
        <v>22</v>
      </c>
      <c r="L177" s="7" t="s">
        <v>230</v>
      </c>
      <c r="M177" s="7" t="s">
        <v>221</v>
      </c>
      <c r="N177" s="9">
        <v>200</v>
      </c>
      <c r="O177" s="9">
        <v>105</v>
      </c>
      <c r="P177" s="9">
        <v>17</v>
      </c>
      <c r="Q177" s="9">
        <v>45</v>
      </c>
      <c r="R177" s="13">
        <v>22.5</v>
      </c>
      <c r="S177" s="13">
        <v>-57.1</v>
      </c>
      <c r="T177" s="11" t="s">
        <v>3219</v>
      </c>
    </row>
    <row r="178" spans="1:20" ht="57">
      <c r="A178" s="6">
        <v>1</v>
      </c>
      <c r="B178" s="6"/>
      <c r="C178" s="6"/>
      <c r="D178" s="8" t="s">
        <v>17</v>
      </c>
      <c r="E178" s="9"/>
      <c r="F178" s="9"/>
      <c r="G178" s="9"/>
      <c r="H178" s="10" t="s">
        <v>17</v>
      </c>
      <c r="I178" s="9"/>
      <c r="J178" s="10" t="s">
        <v>17</v>
      </c>
      <c r="K178" s="8" t="s">
        <v>22</v>
      </c>
      <c r="L178" s="7" t="s">
        <v>232</v>
      </c>
      <c r="M178" s="7" t="s">
        <v>231</v>
      </c>
      <c r="N178" s="9">
        <v>48</v>
      </c>
      <c r="O178" s="9">
        <v>48</v>
      </c>
      <c r="P178" s="9">
        <v>30</v>
      </c>
      <c r="Q178" s="9">
        <v>13</v>
      </c>
      <c r="R178" s="10" t="s">
        <v>62</v>
      </c>
      <c r="S178" s="13">
        <v>-72.900000000000006</v>
      </c>
      <c r="T178" s="11" t="s">
        <v>3048</v>
      </c>
    </row>
    <row r="179" spans="1:20">
      <c r="A179" s="6">
        <v>1</v>
      </c>
      <c r="B179" s="6"/>
      <c r="C179" s="6"/>
      <c r="D179" s="6"/>
      <c r="E179" s="6"/>
      <c r="F179" s="6"/>
      <c r="G179" s="6"/>
      <c r="H179" s="6"/>
      <c r="I179" s="6"/>
      <c r="J179" s="6"/>
      <c r="K179" s="6"/>
      <c r="L179" s="6"/>
      <c r="M179" s="6"/>
      <c r="N179" s="6"/>
      <c r="O179" s="6"/>
      <c r="P179" s="6"/>
      <c r="Q179" s="6"/>
      <c r="R179" s="6"/>
      <c r="S179" s="6"/>
      <c r="T179" s="11"/>
    </row>
    <row r="180" spans="1:20" ht="28.5">
      <c r="A180" s="6">
        <v>1</v>
      </c>
      <c r="B180" s="6"/>
      <c r="C180" s="6"/>
      <c r="D180" s="8" t="s">
        <v>17</v>
      </c>
      <c r="E180" s="9"/>
      <c r="F180" s="9"/>
      <c r="G180" s="9"/>
      <c r="H180" s="10" t="s">
        <v>17</v>
      </c>
      <c r="I180" s="9"/>
      <c r="J180" s="10" t="s">
        <v>17</v>
      </c>
      <c r="K180" s="8" t="s">
        <v>22</v>
      </c>
      <c r="L180" s="7" t="s">
        <v>233</v>
      </c>
      <c r="M180" s="7" t="s">
        <v>185</v>
      </c>
      <c r="N180" s="9">
        <v>42</v>
      </c>
      <c r="O180" s="9">
        <v>42</v>
      </c>
      <c r="P180" s="9">
        <v>45</v>
      </c>
      <c r="Q180" s="9">
        <v>51</v>
      </c>
      <c r="R180" s="13">
        <v>121.4</v>
      </c>
      <c r="S180" s="13">
        <v>21.4</v>
      </c>
      <c r="T180" s="11" t="s">
        <v>3049</v>
      </c>
    </row>
    <row r="181" spans="1:20" ht="57">
      <c r="A181" s="6">
        <v>1</v>
      </c>
      <c r="B181" s="6"/>
      <c r="C181" s="6"/>
      <c r="D181" s="8" t="s">
        <v>17</v>
      </c>
      <c r="E181" s="9"/>
      <c r="F181" s="9"/>
      <c r="G181" s="9"/>
      <c r="H181" s="10" t="s">
        <v>17</v>
      </c>
      <c r="I181" s="9"/>
      <c r="J181" s="10" t="s">
        <v>17</v>
      </c>
      <c r="K181" s="8" t="s">
        <v>22</v>
      </c>
      <c r="L181" s="7" t="s">
        <v>234</v>
      </c>
      <c r="M181" s="7" t="s">
        <v>235</v>
      </c>
      <c r="N181" s="9">
        <v>2500</v>
      </c>
      <c r="O181" s="9">
        <v>2500</v>
      </c>
      <c r="P181" s="9">
        <v>229</v>
      </c>
      <c r="Q181" s="9">
        <v>41</v>
      </c>
      <c r="R181" s="10" t="s">
        <v>62</v>
      </c>
      <c r="S181" s="13">
        <v>-98.4</v>
      </c>
      <c r="T181" s="11" t="s">
        <v>3050</v>
      </c>
    </row>
    <row r="182" spans="1:20">
      <c r="A182" s="6">
        <v>1</v>
      </c>
      <c r="B182" s="6"/>
      <c r="C182" s="6"/>
      <c r="D182" s="6"/>
      <c r="E182" s="6"/>
      <c r="F182" s="6"/>
      <c r="G182" s="6"/>
      <c r="H182" s="6"/>
      <c r="I182" s="6"/>
      <c r="J182" s="6"/>
      <c r="K182" s="6"/>
      <c r="L182" s="6"/>
      <c r="M182" s="6"/>
      <c r="N182" s="6"/>
      <c r="O182" s="6"/>
      <c r="P182" s="6"/>
      <c r="Q182" s="6"/>
      <c r="R182" s="6"/>
      <c r="S182" s="6"/>
      <c r="T182" s="11"/>
    </row>
    <row r="183" spans="1:20" ht="60">
      <c r="A183" s="6">
        <v>1</v>
      </c>
      <c r="B183" s="6"/>
      <c r="C183" s="18" t="s">
        <v>236</v>
      </c>
      <c r="D183" s="8" t="s">
        <v>17</v>
      </c>
      <c r="E183" s="9">
        <v>482245060</v>
      </c>
      <c r="F183" s="9">
        <v>663548934</v>
      </c>
      <c r="G183" s="9">
        <f>IFERROR(F183-E183,0)</f>
        <v>181303874</v>
      </c>
      <c r="H183" s="12">
        <f>IFERROR((F183/E183-1)*100,0)</f>
        <v>37.595797041446112</v>
      </c>
      <c r="I183" s="9">
        <v>1737827079</v>
      </c>
      <c r="J183" s="10" t="s">
        <v>17</v>
      </c>
      <c r="K183" s="8" t="s">
        <v>17</v>
      </c>
      <c r="L183" s="7" t="s">
        <v>17</v>
      </c>
      <c r="M183" s="7" t="s">
        <v>17</v>
      </c>
      <c r="N183" s="9"/>
      <c r="O183" s="9"/>
      <c r="P183" s="9"/>
      <c r="Q183" s="9"/>
      <c r="R183" s="10" t="s">
        <v>17</v>
      </c>
      <c r="S183" s="10" t="s">
        <v>17</v>
      </c>
      <c r="T183" s="11" t="s">
        <v>17</v>
      </c>
    </row>
    <row r="184" spans="1:20" ht="28.5">
      <c r="A184" s="1">
        <v>1</v>
      </c>
      <c r="B184" s="1"/>
      <c r="C184" s="2" t="s">
        <v>237</v>
      </c>
      <c r="D184" s="14" t="s">
        <v>17</v>
      </c>
      <c r="E184" s="15"/>
      <c r="F184" s="15"/>
      <c r="G184" s="15"/>
      <c r="H184" s="16" t="s">
        <v>17</v>
      </c>
      <c r="I184" s="15"/>
      <c r="J184" s="16" t="s">
        <v>17</v>
      </c>
      <c r="K184" s="14" t="s">
        <v>17</v>
      </c>
      <c r="L184" s="3" t="s">
        <v>17</v>
      </c>
      <c r="M184" s="3" t="s">
        <v>17</v>
      </c>
      <c r="N184" s="15"/>
      <c r="O184" s="15"/>
      <c r="P184" s="15"/>
      <c r="Q184" s="15"/>
      <c r="R184" s="16" t="s">
        <v>17</v>
      </c>
      <c r="S184" s="16" t="s">
        <v>17</v>
      </c>
      <c r="T184" s="17" t="s">
        <v>17</v>
      </c>
    </row>
    <row r="185" spans="1:20" ht="42.75">
      <c r="A185" s="6">
        <v>1</v>
      </c>
      <c r="B185" s="6"/>
      <c r="C185" s="7" t="s">
        <v>238</v>
      </c>
      <c r="D185" s="8" t="s">
        <v>17</v>
      </c>
      <c r="E185" s="9"/>
      <c r="F185" s="9"/>
      <c r="G185" s="9"/>
      <c r="H185" s="10" t="s">
        <v>17</v>
      </c>
      <c r="I185" s="9"/>
      <c r="J185" s="10" t="s">
        <v>17</v>
      </c>
      <c r="K185" s="8" t="s">
        <v>17</v>
      </c>
      <c r="L185" s="7" t="s">
        <v>17</v>
      </c>
      <c r="M185" s="7" t="s">
        <v>17</v>
      </c>
      <c r="N185" s="9"/>
      <c r="O185" s="9"/>
      <c r="P185" s="9"/>
      <c r="Q185" s="9"/>
      <c r="R185" s="10" t="s">
        <v>17</v>
      </c>
      <c r="S185" s="10" t="s">
        <v>17</v>
      </c>
      <c r="T185" s="11" t="s">
        <v>17</v>
      </c>
    </row>
    <row r="186" spans="1:20" ht="28.5">
      <c r="A186" s="6">
        <v>1</v>
      </c>
      <c r="B186" s="6"/>
      <c r="C186" s="7" t="s">
        <v>239</v>
      </c>
      <c r="D186" s="8" t="s">
        <v>240</v>
      </c>
      <c r="E186" s="9">
        <v>67183880</v>
      </c>
      <c r="F186" s="9">
        <v>92605403</v>
      </c>
      <c r="G186" s="9">
        <f>IFERROR(F186-E186,0)</f>
        <v>25421523</v>
      </c>
      <c r="H186" s="12">
        <f>IFERROR((F186/E186-1)*100,0)</f>
        <v>37.838724110605092</v>
      </c>
      <c r="I186" s="9">
        <v>218456324</v>
      </c>
      <c r="J186" s="12">
        <v>42.4</v>
      </c>
      <c r="K186" s="8" t="s">
        <v>17</v>
      </c>
      <c r="L186" s="7" t="s">
        <v>17</v>
      </c>
      <c r="M186" s="7" t="s">
        <v>17</v>
      </c>
      <c r="N186" s="9"/>
      <c r="O186" s="9"/>
      <c r="P186" s="9"/>
      <c r="Q186" s="9"/>
      <c r="R186" s="10" t="s">
        <v>17</v>
      </c>
      <c r="S186" s="10" t="s">
        <v>17</v>
      </c>
      <c r="T186" s="11" t="s">
        <v>17</v>
      </c>
    </row>
    <row r="187" spans="1:20" ht="42.75">
      <c r="A187" s="6">
        <v>1</v>
      </c>
      <c r="B187" s="6"/>
      <c r="C187" s="7" t="s">
        <v>241</v>
      </c>
      <c r="D187" s="8" t="s">
        <v>17</v>
      </c>
      <c r="E187" s="9"/>
      <c r="F187" s="9"/>
      <c r="G187" s="9"/>
      <c r="H187" s="10" t="s">
        <v>17</v>
      </c>
      <c r="I187" s="9"/>
      <c r="J187" s="10" t="s">
        <v>17</v>
      </c>
      <c r="K187" s="8" t="s">
        <v>22</v>
      </c>
      <c r="L187" s="7" t="s">
        <v>242</v>
      </c>
      <c r="M187" s="7" t="s">
        <v>243</v>
      </c>
      <c r="N187" s="9">
        <v>16</v>
      </c>
      <c r="O187" s="9">
        <v>8</v>
      </c>
      <c r="P187" s="9">
        <v>20</v>
      </c>
      <c r="Q187" s="9">
        <v>11</v>
      </c>
      <c r="R187" s="13">
        <v>68.8</v>
      </c>
      <c r="S187" s="13">
        <v>37.5</v>
      </c>
      <c r="T187" s="11" t="s">
        <v>3721</v>
      </c>
    </row>
    <row r="188" spans="1:20">
      <c r="A188" s="6">
        <v>1</v>
      </c>
      <c r="B188" s="6"/>
      <c r="C188" s="6"/>
      <c r="D188" s="6"/>
      <c r="E188" s="6"/>
      <c r="F188" s="6"/>
      <c r="G188" s="6"/>
      <c r="H188" s="6"/>
      <c r="I188" s="6"/>
      <c r="J188" s="6"/>
      <c r="K188" s="6"/>
      <c r="L188" s="6"/>
      <c r="M188" s="6"/>
      <c r="N188" s="6"/>
      <c r="O188" s="6"/>
      <c r="P188" s="6"/>
      <c r="Q188" s="6"/>
      <c r="R188" s="6"/>
      <c r="S188" s="6"/>
      <c r="T188" s="11"/>
    </row>
    <row r="189" spans="1:20">
      <c r="A189" s="6">
        <v>1</v>
      </c>
      <c r="B189" s="6"/>
      <c r="C189" s="6"/>
      <c r="D189" s="8" t="s">
        <v>17</v>
      </c>
      <c r="E189" s="9"/>
      <c r="F189" s="9"/>
      <c r="G189" s="9"/>
      <c r="H189" s="10" t="s">
        <v>17</v>
      </c>
      <c r="I189" s="9"/>
      <c r="J189" s="10" t="s">
        <v>17</v>
      </c>
      <c r="K189" s="8" t="s">
        <v>22</v>
      </c>
      <c r="L189" s="7" t="s">
        <v>244</v>
      </c>
      <c r="M189" s="7" t="s">
        <v>245</v>
      </c>
      <c r="N189" s="9">
        <v>8</v>
      </c>
      <c r="O189" s="9">
        <v>4</v>
      </c>
      <c r="P189" s="9">
        <v>7</v>
      </c>
      <c r="Q189" s="9">
        <v>4</v>
      </c>
      <c r="R189" s="13">
        <v>50</v>
      </c>
      <c r="S189" s="13">
        <v>0</v>
      </c>
      <c r="T189" s="11" t="s">
        <v>17</v>
      </c>
    </row>
    <row r="190" spans="1:20" ht="28.5">
      <c r="A190" s="6">
        <v>1</v>
      </c>
      <c r="B190" s="6"/>
      <c r="C190" s="6"/>
      <c r="D190" s="8" t="s">
        <v>17</v>
      </c>
      <c r="E190" s="9"/>
      <c r="F190" s="9"/>
      <c r="G190" s="9"/>
      <c r="H190" s="10" t="s">
        <v>17</v>
      </c>
      <c r="I190" s="9"/>
      <c r="J190" s="10" t="s">
        <v>17</v>
      </c>
      <c r="K190" s="8" t="s">
        <v>22</v>
      </c>
      <c r="L190" s="7" t="s">
        <v>246</v>
      </c>
      <c r="M190" s="7" t="s">
        <v>247</v>
      </c>
      <c r="N190" s="9">
        <v>4400</v>
      </c>
      <c r="O190" s="9">
        <v>2200</v>
      </c>
      <c r="P190" s="9">
        <v>2000</v>
      </c>
      <c r="Q190" s="9">
        <v>3123</v>
      </c>
      <c r="R190" s="13">
        <v>71</v>
      </c>
      <c r="S190" s="13">
        <v>42</v>
      </c>
      <c r="T190" s="11" t="s">
        <v>3271</v>
      </c>
    </row>
    <row r="191" spans="1:20" ht="28.5">
      <c r="A191" s="6">
        <v>1</v>
      </c>
      <c r="B191" s="6"/>
      <c r="C191" s="6"/>
      <c r="D191" s="8" t="s">
        <v>17</v>
      </c>
      <c r="E191" s="9"/>
      <c r="F191" s="9"/>
      <c r="G191" s="9"/>
      <c r="H191" s="10" t="s">
        <v>17</v>
      </c>
      <c r="I191" s="9"/>
      <c r="J191" s="10" t="s">
        <v>17</v>
      </c>
      <c r="K191" s="8" t="s">
        <v>22</v>
      </c>
      <c r="L191" s="7" t="s">
        <v>248</v>
      </c>
      <c r="M191" s="7" t="s">
        <v>249</v>
      </c>
      <c r="N191" s="9">
        <v>613</v>
      </c>
      <c r="O191" s="9">
        <v>306</v>
      </c>
      <c r="P191" s="9">
        <v>400</v>
      </c>
      <c r="Q191" s="9">
        <v>297</v>
      </c>
      <c r="R191" s="13">
        <v>48.5</v>
      </c>
      <c r="S191" s="13">
        <v>-2.9</v>
      </c>
      <c r="T191" s="11" t="s">
        <v>3272</v>
      </c>
    </row>
    <row r="192" spans="1:20">
      <c r="A192" s="6">
        <v>1</v>
      </c>
      <c r="B192" s="6"/>
      <c r="C192" s="6"/>
      <c r="D192" s="6"/>
      <c r="E192" s="6"/>
      <c r="F192" s="6"/>
      <c r="G192" s="6"/>
      <c r="H192" s="6"/>
      <c r="I192" s="6"/>
      <c r="J192" s="6"/>
      <c r="K192" s="6"/>
      <c r="L192" s="6"/>
      <c r="M192" s="6"/>
      <c r="N192" s="6"/>
      <c r="O192" s="6"/>
      <c r="P192" s="6"/>
      <c r="Q192" s="6"/>
      <c r="R192" s="6"/>
      <c r="S192" s="6"/>
      <c r="T192" s="11"/>
    </row>
    <row r="193" spans="1:20" ht="57">
      <c r="A193" s="6">
        <v>1</v>
      </c>
      <c r="B193" s="6"/>
      <c r="C193" s="6"/>
      <c r="D193" s="8" t="s">
        <v>17</v>
      </c>
      <c r="E193" s="9"/>
      <c r="F193" s="9"/>
      <c r="G193" s="29"/>
      <c r="H193" s="10" t="s">
        <v>17</v>
      </c>
      <c r="I193" s="9"/>
      <c r="J193" s="10" t="s">
        <v>17</v>
      </c>
      <c r="K193" s="8" t="s">
        <v>22</v>
      </c>
      <c r="L193" s="7" t="s">
        <v>250</v>
      </c>
      <c r="M193" s="7" t="s">
        <v>251</v>
      </c>
      <c r="N193" s="9">
        <v>16</v>
      </c>
      <c r="O193" s="9">
        <v>8</v>
      </c>
      <c r="P193" s="9">
        <v>19</v>
      </c>
      <c r="Q193" s="9">
        <v>12</v>
      </c>
      <c r="R193" s="13">
        <v>75</v>
      </c>
      <c r="S193" s="13">
        <v>50</v>
      </c>
      <c r="T193" s="11" t="s">
        <v>3722</v>
      </c>
    </row>
    <row r="194" spans="1:20" ht="42.75">
      <c r="A194" s="6">
        <v>1</v>
      </c>
      <c r="B194" s="6"/>
      <c r="C194" s="7" t="s">
        <v>252</v>
      </c>
      <c r="D194" s="8" t="s">
        <v>17</v>
      </c>
      <c r="E194" s="9"/>
      <c r="F194" s="9"/>
      <c r="G194" s="9"/>
      <c r="H194" s="10" t="s">
        <v>17</v>
      </c>
      <c r="I194" s="9"/>
      <c r="J194" s="10" t="s">
        <v>17</v>
      </c>
      <c r="K194" s="8" t="s">
        <v>17</v>
      </c>
      <c r="L194" s="7" t="s">
        <v>17</v>
      </c>
      <c r="M194" s="7" t="s">
        <v>17</v>
      </c>
      <c r="N194" s="9"/>
      <c r="O194" s="9"/>
      <c r="P194" s="9"/>
      <c r="Q194" s="9"/>
      <c r="R194" s="10" t="s">
        <v>17</v>
      </c>
      <c r="S194" s="10" t="s">
        <v>17</v>
      </c>
      <c r="T194" s="11" t="s">
        <v>17</v>
      </c>
    </row>
    <row r="195" spans="1:20" ht="42.75">
      <c r="A195" s="6">
        <v>1</v>
      </c>
      <c r="B195" s="6"/>
      <c r="C195" s="7" t="s">
        <v>253</v>
      </c>
      <c r="D195" s="8" t="s">
        <v>254</v>
      </c>
      <c r="E195" s="9">
        <v>518609043</v>
      </c>
      <c r="F195" s="9">
        <v>22553184</v>
      </c>
      <c r="G195" s="9">
        <f t="shared" ref="G195:G197" si="0">IFERROR(F195-E195,0)</f>
        <v>-496055859</v>
      </c>
      <c r="H195" s="12">
        <f t="shared" ref="H195:H197" si="1">IFERROR((F195/E195-1)*100,0)</f>
        <v>-95.651216594771185</v>
      </c>
      <c r="I195" s="9">
        <v>44950106</v>
      </c>
      <c r="J195" s="12">
        <v>50.2</v>
      </c>
      <c r="K195" s="8" t="s">
        <v>17</v>
      </c>
      <c r="L195" s="7" t="s">
        <v>17</v>
      </c>
      <c r="M195" s="7" t="s">
        <v>17</v>
      </c>
      <c r="N195" s="9"/>
      <c r="O195" s="9"/>
      <c r="P195" s="9"/>
      <c r="Q195" s="9"/>
      <c r="R195" s="10" t="s">
        <v>17</v>
      </c>
      <c r="S195" s="10" t="s">
        <v>17</v>
      </c>
      <c r="T195" s="11" t="s">
        <v>17</v>
      </c>
    </row>
    <row r="196" spans="1:20">
      <c r="A196" s="6">
        <v>1</v>
      </c>
      <c r="B196" s="6"/>
      <c r="C196" s="6"/>
      <c r="D196" s="8" t="s">
        <v>30</v>
      </c>
      <c r="E196" s="9">
        <v>5687686</v>
      </c>
      <c r="F196" s="9">
        <v>23316666</v>
      </c>
      <c r="G196" s="9">
        <f t="shared" si="0"/>
        <v>17628980</v>
      </c>
      <c r="H196" s="12">
        <f t="shared" si="1"/>
        <v>309.94995152685993</v>
      </c>
      <c r="I196" s="9">
        <v>108729514</v>
      </c>
      <c r="J196" s="12">
        <v>21.4</v>
      </c>
      <c r="K196" s="8" t="s">
        <v>17</v>
      </c>
      <c r="L196" s="7" t="s">
        <v>17</v>
      </c>
      <c r="M196" s="7" t="s">
        <v>17</v>
      </c>
      <c r="N196" s="9"/>
      <c r="O196" s="9"/>
      <c r="P196" s="9"/>
      <c r="Q196" s="9"/>
      <c r="R196" s="10" t="s">
        <v>17</v>
      </c>
      <c r="S196" s="10" t="s">
        <v>17</v>
      </c>
      <c r="T196" s="11" t="s">
        <v>17</v>
      </c>
    </row>
    <row r="197" spans="1:20" ht="18" customHeight="1">
      <c r="A197" s="6">
        <v>1</v>
      </c>
      <c r="B197" s="6"/>
      <c r="C197" s="6"/>
      <c r="D197" s="8" t="s">
        <v>255</v>
      </c>
      <c r="E197" s="9">
        <v>98279909</v>
      </c>
      <c r="F197" s="9">
        <v>24930713</v>
      </c>
      <c r="G197" s="9">
        <f t="shared" si="0"/>
        <v>-73349196</v>
      </c>
      <c r="H197" s="12">
        <f t="shared" si="1"/>
        <v>-74.632950667465508</v>
      </c>
      <c r="I197" s="9">
        <v>155447314</v>
      </c>
      <c r="J197" s="12">
        <v>16</v>
      </c>
      <c r="K197" s="8" t="s">
        <v>17</v>
      </c>
      <c r="L197" s="7" t="s">
        <v>17</v>
      </c>
      <c r="M197" s="7" t="s">
        <v>17</v>
      </c>
      <c r="N197" s="9"/>
      <c r="O197" s="9"/>
      <c r="P197" s="9"/>
      <c r="Q197" s="9"/>
      <c r="R197" s="10" t="s">
        <v>17</v>
      </c>
      <c r="S197" s="10" t="s">
        <v>17</v>
      </c>
      <c r="T197" s="11" t="s">
        <v>17</v>
      </c>
    </row>
    <row r="198" spans="1:20" ht="85.5" customHeight="1">
      <c r="A198" s="6">
        <v>1</v>
      </c>
      <c r="B198" s="6"/>
      <c r="C198" s="7" t="s">
        <v>3138</v>
      </c>
      <c r="D198" s="8" t="s">
        <v>17</v>
      </c>
      <c r="E198" s="9"/>
      <c r="F198" s="9"/>
      <c r="G198" s="9"/>
      <c r="H198" s="10" t="s">
        <v>17</v>
      </c>
      <c r="I198" s="9"/>
      <c r="J198" s="10" t="s">
        <v>17</v>
      </c>
      <c r="K198" s="8" t="s">
        <v>22</v>
      </c>
      <c r="L198" s="7" t="s">
        <v>256</v>
      </c>
      <c r="M198" s="7" t="s">
        <v>257</v>
      </c>
      <c r="N198" s="9">
        <v>400</v>
      </c>
      <c r="O198" s="9">
        <v>300</v>
      </c>
      <c r="P198" s="9">
        <v>272</v>
      </c>
      <c r="Q198" s="9">
        <v>713</v>
      </c>
      <c r="R198" s="13">
        <v>178.3</v>
      </c>
      <c r="S198" s="13">
        <v>137.69999999999999</v>
      </c>
      <c r="T198" s="11" t="s">
        <v>258</v>
      </c>
    </row>
    <row r="199" spans="1:20">
      <c r="A199" s="6">
        <v>1</v>
      </c>
      <c r="B199" s="6"/>
      <c r="C199" s="6"/>
      <c r="D199" s="6"/>
      <c r="E199" s="6"/>
      <c r="F199" s="6"/>
      <c r="G199" s="6"/>
      <c r="H199" s="6"/>
      <c r="I199" s="6"/>
      <c r="J199" s="6"/>
      <c r="K199" s="6"/>
      <c r="L199" s="6"/>
      <c r="M199" s="6"/>
      <c r="N199" s="6"/>
      <c r="O199" s="6"/>
      <c r="P199" s="6"/>
      <c r="Q199" s="6"/>
      <c r="R199" s="6"/>
      <c r="S199" s="6"/>
      <c r="T199" s="11"/>
    </row>
    <row r="200" spans="1:20">
      <c r="A200" s="6">
        <v>1</v>
      </c>
      <c r="B200" s="6"/>
      <c r="C200" s="6"/>
      <c r="D200" s="8" t="s">
        <v>17</v>
      </c>
      <c r="E200" s="9"/>
      <c r="F200" s="9"/>
      <c r="G200" s="9"/>
      <c r="H200" s="10" t="s">
        <v>17</v>
      </c>
      <c r="I200" s="9"/>
      <c r="J200" s="10" t="s">
        <v>17</v>
      </c>
      <c r="K200" s="8" t="s">
        <v>22</v>
      </c>
      <c r="L200" s="7" t="s">
        <v>259</v>
      </c>
      <c r="M200" s="7" t="s">
        <v>260</v>
      </c>
      <c r="N200" s="9">
        <v>140</v>
      </c>
      <c r="O200" s="9">
        <v>0</v>
      </c>
      <c r="P200" s="9">
        <v>9</v>
      </c>
      <c r="Q200" s="9">
        <v>0</v>
      </c>
      <c r="R200" s="10" t="s">
        <v>25</v>
      </c>
      <c r="S200" s="13">
        <v>0</v>
      </c>
      <c r="T200" s="11" t="s">
        <v>3139</v>
      </c>
    </row>
    <row r="201" spans="1:20">
      <c r="A201" s="6">
        <v>1</v>
      </c>
      <c r="B201" s="6"/>
      <c r="C201" s="6"/>
      <c r="D201" s="8" t="s">
        <v>17</v>
      </c>
      <c r="E201" s="9"/>
      <c r="F201" s="9"/>
      <c r="G201" s="9"/>
      <c r="H201" s="10" t="s">
        <v>17</v>
      </c>
      <c r="I201" s="9"/>
      <c r="J201" s="10" t="s">
        <v>17</v>
      </c>
      <c r="K201" s="8" t="s">
        <v>22</v>
      </c>
      <c r="L201" s="7" t="s">
        <v>261</v>
      </c>
      <c r="M201" s="7" t="s">
        <v>262</v>
      </c>
      <c r="N201" s="9">
        <v>10</v>
      </c>
      <c r="O201" s="9">
        <v>0</v>
      </c>
      <c r="P201" s="9">
        <v>0</v>
      </c>
      <c r="Q201" s="9">
        <v>0</v>
      </c>
      <c r="R201" s="10" t="s">
        <v>25</v>
      </c>
      <c r="S201" s="13">
        <v>0</v>
      </c>
      <c r="T201" s="11" t="s">
        <v>3139</v>
      </c>
    </row>
    <row r="202" spans="1:20" ht="60">
      <c r="A202" s="6">
        <v>1</v>
      </c>
      <c r="B202" s="6"/>
      <c r="C202" s="18" t="s">
        <v>263</v>
      </c>
      <c r="D202" s="8" t="s">
        <v>17</v>
      </c>
      <c r="E202" s="9">
        <f>SUM(E186:E197)</f>
        <v>689760518</v>
      </c>
      <c r="F202" s="9">
        <v>163405966</v>
      </c>
      <c r="G202" s="9">
        <f>IFERROR(F202-E202,0)</f>
        <v>-526354552</v>
      </c>
      <c r="H202" s="12">
        <f>IFERROR((F202/E202-1)*100,0)</f>
        <v>-76.309753641190582</v>
      </c>
      <c r="I202" s="9">
        <v>527583258</v>
      </c>
      <c r="J202" s="10" t="s">
        <v>17</v>
      </c>
      <c r="K202" s="8" t="s">
        <v>17</v>
      </c>
      <c r="L202" s="7" t="s">
        <v>17</v>
      </c>
      <c r="M202" s="7" t="s">
        <v>17</v>
      </c>
      <c r="N202" s="9"/>
      <c r="O202" s="9"/>
      <c r="P202" s="9"/>
      <c r="Q202" s="9"/>
      <c r="R202" s="10" t="s">
        <v>17</v>
      </c>
      <c r="S202" s="10" t="s">
        <v>17</v>
      </c>
      <c r="T202" s="11" t="s">
        <v>17</v>
      </c>
    </row>
    <row r="203" spans="1:20" ht="28.5">
      <c r="A203" s="1">
        <v>1</v>
      </c>
      <c r="B203" s="1"/>
      <c r="C203" s="2" t="s">
        <v>264</v>
      </c>
      <c r="D203" s="14" t="s">
        <v>17</v>
      </c>
      <c r="E203" s="15"/>
      <c r="F203" s="15"/>
      <c r="G203" s="15"/>
      <c r="H203" s="16" t="s">
        <v>17</v>
      </c>
      <c r="I203" s="15"/>
      <c r="J203" s="16" t="s">
        <v>17</v>
      </c>
      <c r="K203" s="14" t="s">
        <v>17</v>
      </c>
      <c r="L203" s="3" t="s">
        <v>17</v>
      </c>
      <c r="M203" s="3" t="s">
        <v>17</v>
      </c>
      <c r="N203" s="15"/>
      <c r="O203" s="15"/>
      <c r="P203" s="15"/>
      <c r="Q203" s="15"/>
      <c r="R203" s="16" t="s">
        <v>17</v>
      </c>
      <c r="S203" s="16" t="s">
        <v>17</v>
      </c>
      <c r="T203" s="17" t="s">
        <v>17</v>
      </c>
    </row>
    <row r="204" spans="1:20" ht="30">
      <c r="A204" s="6">
        <v>1</v>
      </c>
      <c r="B204" s="6"/>
      <c r="C204" s="19" t="s">
        <v>265</v>
      </c>
      <c r="D204" s="8" t="s">
        <v>17</v>
      </c>
      <c r="E204" s="9"/>
      <c r="F204" s="9"/>
      <c r="G204" s="9"/>
      <c r="H204" s="10" t="s">
        <v>17</v>
      </c>
      <c r="I204" s="9"/>
      <c r="J204" s="10" t="s">
        <v>17</v>
      </c>
      <c r="K204" s="8" t="s">
        <v>17</v>
      </c>
      <c r="L204" s="7" t="s">
        <v>17</v>
      </c>
      <c r="M204" s="7" t="s">
        <v>17</v>
      </c>
      <c r="N204" s="9"/>
      <c r="O204" s="9"/>
      <c r="P204" s="9"/>
      <c r="Q204" s="9"/>
      <c r="R204" s="10" t="s">
        <v>17</v>
      </c>
      <c r="S204" s="10" t="s">
        <v>17</v>
      </c>
      <c r="T204" s="11" t="s">
        <v>17</v>
      </c>
    </row>
    <row r="205" spans="1:20" ht="42.75">
      <c r="A205" s="6">
        <v>1</v>
      </c>
      <c r="B205" s="6"/>
      <c r="C205" s="7" t="s">
        <v>266</v>
      </c>
      <c r="D205" s="8" t="s">
        <v>30</v>
      </c>
      <c r="E205" s="9">
        <v>20639625</v>
      </c>
      <c r="F205" s="9">
        <v>40186783</v>
      </c>
      <c r="G205" s="9">
        <f>IFERROR(F205-E205,0)</f>
        <v>19547158</v>
      </c>
      <c r="H205" s="45">
        <f>IFERROR((F205/E205-1)*100,0)</f>
        <v>94.70694356123235</v>
      </c>
      <c r="I205" s="9">
        <v>120262273</v>
      </c>
      <c r="J205" s="12">
        <v>33.4</v>
      </c>
      <c r="K205" s="8" t="s">
        <v>17</v>
      </c>
      <c r="L205" s="7" t="s">
        <v>17</v>
      </c>
      <c r="M205" s="7" t="s">
        <v>17</v>
      </c>
      <c r="N205" s="9"/>
      <c r="O205" s="9"/>
      <c r="P205" s="9"/>
      <c r="Q205" s="9"/>
      <c r="R205" s="10" t="s">
        <v>17</v>
      </c>
      <c r="S205" s="10" t="s">
        <v>17</v>
      </c>
      <c r="T205" s="11" t="s">
        <v>17</v>
      </c>
    </row>
    <row r="206" spans="1:20" ht="42.75">
      <c r="A206" s="6">
        <v>1</v>
      </c>
      <c r="B206" s="6"/>
      <c r="C206" s="7" t="s">
        <v>267</v>
      </c>
      <c r="D206" s="8" t="s">
        <v>17</v>
      </c>
      <c r="E206" s="9"/>
      <c r="F206" s="9"/>
      <c r="G206" s="9"/>
      <c r="H206" s="10" t="s">
        <v>17</v>
      </c>
      <c r="I206" s="9"/>
      <c r="J206" s="10" t="s">
        <v>17</v>
      </c>
      <c r="K206" s="8" t="s">
        <v>22</v>
      </c>
      <c r="L206" s="7" t="s">
        <v>32</v>
      </c>
      <c r="M206" s="7" t="s">
        <v>33</v>
      </c>
      <c r="N206" s="9">
        <v>4800</v>
      </c>
      <c r="O206" s="9">
        <v>2100</v>
      </c>
      <c r="P206" s="9">
        <v>3031</v>
      </c>
      <c r="Q206" s="9">
        <v>2779</v>
      </c>
      <c r="R206" s="13">
        <v>57.9</v>
      </c>
      <c r="S206" s="13">
        <v>32.299999999999997</v>
      </c>
      <c r="T206" s="11" t="s">
        <v>268</v>
      </c>
    </row>
    <row r="207" spans="1:20" ht="28.5">
      <c r="A207" s="6">
        <v>1</v>
      </c>
      <c r="B207" s="6"/>
      <c r="C207" s="6"/>
      <c r="D207" s="8" t="s">
        <v>17</v>
      </c>
      <c r="E207" s="9"/>
      <c r="F207" s="9"/>
      <c r="G207" s="9"/>
      <c r="H207" s="10" t="s">
        <v>17</v>
      </c>
      <c r="I207" s="9"/>
      <c r="J207" s="10" t="s">
        <v>17</v>
      </c>
      <c r="K207" s="8" t="s">
        <v>22</v>
      </c>
      <c r="L207" s="7" t="s">
        <v>269</v>
      </c>
      <c r="M207" s="7" t="s">
        <v>270</v>
      </c>
      <c r="N207" s="9">
        <v>450</v>
      </c>
      <c r="O207" s="9">
        <v>190</v>
      </c>
      <c r="P207" s="9">
        <v>203</v>
      </c>
      <c r="Q207" s="9">
        <v>198</v>
      </c>
      <c r="R207" s="13">
        <v>44</v>
      </c>
      <c r="S207" s="13">
        <v>4.2</v>
      </c>
      <c r="T207" s="11" t="s">
        <v>271</v>
      </c>
    </row>
    <row r="208" spans="1:20">
      <c r="A208" s="6">
        <v>1</v>
      </c>
      <c r="B208" s="6"/>
      <c r="C208" s="6"/>
      <c r="D208" s="8" t="s">
        <v>17</v>
      </c>
      <c r="E208" s="9"/>
      <c r="F208" s="9"/>
      <c r="G208" s="9"/>
      <c r="H208" s="10" t="s">
        <v>17</v>
      </c>
      <c r="I208" s="9"/>
      <c r="J208" s="10" t="s">
        <v>17</v>
      </c>
      <c r="K208" s="8" t="s">
        <v>22</v>
      </c>
      <c r="L208" s="7" t="s">
        <v>38</v>
      </c>
      <c r="M208" s="7" t="s">
        <v>44</v>
      </c>
      <c r="N208" s="9">
        <v>10</v>
      </c>
      <c r="O208" s="9">
        <v>4</v>
      </c>
      <c r="P208" s="9">
        <v>4</v>
      </c>
      <c r="Q208" s="9">
        <v>4</v>
      </c>
      <c r="R208" s="13">
        <v>40</v>
      </c>
      <c r="S208" s="13">
        <v>0</v>
      </c>
      <c r="T208" s="11"/>
    </row>
    <row r="209" spans="1:20" ht="42.75">
      <c r="A209" s="6">
        <v>1</v>
      </c>
      <c r="B209" s="6"/>
      <c r="C209" s="6"/>
      <c r="D209" s="8" t="s">
        <v>17</v>
      </c>
      <c r="E209" s="9"/>
      <c r="F209" s="9"/>
      <c r="G209" s="9"/>
      <c r="H209" s="10" t="s">
        <v>17</v>
      </c>
      <c r="I209" s="9"/>
      <c r="J209" s="10" t="s">
        <v>17</v>
      </c>
      <c r="K209" s="8" t="s">
        <v>22</v>
      </c>
      <c r="L209" s="7" t="s">
        <v>272</v>
      </c>
      <c r="M209" s="7" t="s">
        <v>91</v>
      </c>
      <c r="N209" s="9">
        <v>23000</v>
      </c>
      <c r="O209" s="9">
        <v>8400</v>
      </c>
      <c r="P209" s="9">
        <v>8234</v>
      </c>
      <c r="Q209" s="9">
        <v>21253</v>
      </c>
      <c r="R209" s="13">
        <v>92.4</v>
      </c>
      <c r="S209" s="13">
        <v>153</v>
      </c>
      <c r="T209" s="11" t="s">
        <v>273</v>
      </c>
    </row>
    <row r="210" spans="1:20" ht="61.5" customHeight="1">
      <c r="A210" s="6">
        <v>1</v>
      </c>
      <c r="B210" s="6"/>
      <c r="C210" s="6"/>
      <c r="D210" s="8" t="s">
        <v>17</v>
      </c>
      <c r="E210" s="9"/>
      <c r="F210" s="9"/>
      <c r="G210" s="9"/>
      <c r="H210" s="10" t="s">
        <v>17</v>
      </c>
      <c r="I210" s="9"/>
      <c r="J210" s="10" t="s">
        <v>17</v>
      </c>
      <c r="K210" s="8" t="s">
        <v>22</v>
      </c>
      <c r="L210" s="7" t="s">
        <v>274</v>
      </c>
      <c r="M210" s="7" t="s">
        <v>275</v>
      </c>
      <c r="N210" s="9">
        <v>90</v>
      </c>
      <c r="O210" s="9">
        <v>45</v>
      </c>
      <c r="P210" s="9">
        <v>50</v>
      </c>
      <c r="Q210" s="9">
        <v>61</v>
      </c>
      <c r="R210" s="13">
        <v>67.8</v>
      </c>
      <c r="S210" s="13">
        <v>35.6</v>
      </c>
      <c r="T210" s="11" t="s">
        <v>3051</v>
      </c>
    </row>
    <row r="211" spans="1:20">
      <c r="A211" s="6">
        <v>1</v>
      </c>
      <c r="B211" s="6"/>
      <c r="C211" s="6"/>
      <c r="D211" s="6"/>
      <c r="E211" s="6"/>
      <c r="F211" s="6"/>
      <c r="G211" s="6"/>
      <c r="H211" s="6"/>
      <c r="I211" s="6"/>
      <c r="J211" s="6"/>
      <c r="K211" s="6"/>
      <c r="L211" s="6"/>
      <c r="M211" s="6"/>
      <c r="N211" s="6"/>
      <c r="O211" s="6"/>
      <c r="P211" s="6"/>
      <c r="Q211" s="6"/>
      <c r="R211" s="6"/>
      <c r="S211" s="6"/>
      <c r="T211" s="11"/>
    </row>
    <row r="212" spans="1:20" ht="28.5">
      <c r="A212" s="6">
        <v>1</v>
      </c>
      <c r="B212" s="6"/>
      <c r="C212" s="6"/>
      <c r="D212" s="8" t="s">
        <v>17</v>
      </c>
      <c r="E212" s="9"/>
      <c r="F212" s="9"/>
      <c r="G212" s="9"/>
      <c r="H212" s="10" t="s">
        <v>17</v>
      </c>
      <c r="I212" s="9"/>
      <c r="J212" s="10" t="s">
        <v>17</v>
      </c>
      <c r="K212" s="8" t="s">
        <v>22</v>
      </c>
      <c r="L212" s="7" t="s">
        <v>276</v>
      </c>
      <c r="M212" s="7" t="s">
        <v>277</v>
      </c>
      <c r="N212" s="9">
        <v>60</v>
      </c>
      <c r="O212" s="9">
        <v>20</v>
      </c>
      <c r="P212" s="9">
        <v>24</v>
      </c>
      <c r="Q212" s="9">
        <v>26</v>
      </c>
      <c r="R212" s="13">
        <v>43.3</v>
      </c>
      <c r="S212" s="13">
        <v>30</v>
      </c>
      <c r="T212" s="11" t="s">
        <v>3052</v>
      </c>
    </row>
    <row r="213" spans="1:20" ht="42.75">
      <c r="A213" s="6">
        <v>1</v>
      </c>
      <c r="B213" s="6"/>
      <c r="C213" s="6"/>
      <c r="D213" s="8" t="s">
        <v>17</v>
      </c>
      <c r="E213" s="9"/>
      <c r="F213" s="9"/>
      <c r="G213" s="9"/>
      <c r="H213" s="10" t="s">
        <v>17</v>
      </c>
      <c r="I213" s="9"/>
      <c r="J213" s="10" t="s">
        <v>17</v>
      </c>
      <c r="K213" s="8" t="s">
        <v>22</v>
      </c>
      <c r="L213" s="7" t="s">
        <v>278</v>
      </c>
      <c r="M213" s="7" t="s">
        <v>279</v>
      </c>
      <c r="N213" s="9">
        <v>2500</v>
      </c>
      <c r="O213" s="9">
        <v>1400</v>
      </c>
      <c r="P213" s="9">
        <v>1275</v>
      </c>
      <c r="Q213" s="9">
        <v>1031</v>
      </c>
      <c r="R213" s="13">
        <v>41.2</v>
      </c>
      <c r="S213" s="13">
        <v>-26.4</v>
      </c>
      <c r="T213" s="11" t="s">
        <v>280</v>
      </c>
    </row>
    <row r="214" spans="1:20" ht="60">
      <c r="A214" s="6">
        <v>1</v>
      </c>
      <c r="B214" s="6"/>
      <c r="C214" s="18" t="s">
        <v>281</v>
      </c>
      <c r="D214" s="8" t="s">
        <v>17</v>
      </c>
      <c r="E214" s="29">
        <v>20639625</v>
      </c>
      <c r="F214" s="9">
        <v>40186783</v>
      </c>
      <c r="G214" s="9">
        <f>IFERROR(F214-E214,0)</f>
        <v>19547158</v>
      </c>
      <c r="H214" s="45">
        <f>IFERROR((F214/E214-1)*100,0)</f>
        <v>94.70694356123235</v>
      </c>
      <c r="I214" s="9">
        <v>120262273</v>
      </c>
      <c r="J214" s="10" t="s">
        <v>17</v>
      </c>
      <c r="K214" s="8" t="s">
        <v>17</v>
      </c>
      <c r="L214" s="25" t="s">
        <v>17</v>
      </c>
      <c r="M214" s="7" t="s">
        <v>17</v>
      </c>
      <c r="N214" s="26"/>
      <c r="O214" s="26"/>
      <c r="P214" s="26"/>
      <c r="Q214" s="26"/>
      <c r="R214" s="27" t="s">
        <v>17</v>
      </c>
      <c r="S214" s="27" t="s">
        <v>17</v>
      </c>
      <c r="T214" s="11" t="s">
        <v>17</v>
      </c>
    </row>
    <row r="215" spans="1:20" ht="28.5">
      <c r="A215" s="1">
        <v>1</v>
      </c>
      <c r="B215" s="1"/>
      <c r="C215" s="2" t="s">
        <v>282</v>
      </c>
      <c r="D215" s="14" t="s">
        <v>17</v>
      </c>
      <c r="E215" s="15"/>
      <c r="F215" s="15"/>
      <c r="G215" s="15"/>
      <c r="H215" s="16" t="s">
        <v>17</v>
      </c>
      <c r="I215" s="15"/>
      <c r="J215" s="16" t="s">
        <v>17</v>
      </c>
      <c r="K215" s="14" t="s">
        <v>17</v>
      </c>
      <c r="L215" s="3" t="s">
        <v>17</v>
      </c>
      <c r="M215" s="3" t="s">
        <v>17</v>
      </c>
      <c r="N215" s="15"/>
      <c r="O215" s="15"/>
      <c r="P215" s="15"/>
      <c r="Q215" s="15"/>
      <c r="R215" s="16" t="s">
        <v>17</v>
      </c>
      <c r="S215" s="16" t="s">
        <v>17</v>
      </c>
      <c r="T215" s="17" t="s">
        <v>17</v>
      </c>
    </row>
    <row r="216" spans="1:20" ht="30">
      <c r="A216" s="6">
        <v>1</v>
      </c>
      <c r="B216" s="6"/>
      <c r="C216" s="19" t="s">
        <v>283</v>
      </c>
      <c r="D216" s="8" t="s">
        <v>17</v>
      </c>
      <c r="E216" s="9"/>
      <c r="F216" s="9"/>
      <c r="G216" s="9"/>
      <c r="H216" s="10" t="s">
        <v>17</v>
      </c>
      <c r="I216" s="9"/>
      <c r="J216" s="10" t="s">
        <v>17</v>
      </c>
      <c r="K216" s="8" t="s">
        <v>17</v>
      </c>
      <c r="L216" s="7" t="s">
        <v>17</v>
      </c>
      <c r="M216" s="7" t="s">
        <v>17</v>
      </c>
      <c r="N216" s="9"/>
      <c r="O216" s="9"/>
      <c r="P216" s="9"/>
      <c r="Q216" s="9"/>
      <c r="R216" s="10" t="s">
        <v>17</v>
      </c>
      <c r="S216" s="10" t="s">
        <v>17</v>
      </c>
      <c r="T216" s="11" t="s">
        <v>17</v>
      </c>
    </row>
    <row r="217" spans="1:20" ht="28.5">
      <c r="A217" s="6">
        <v>1</v>
      </c>
      <c r="B217" s="6"/>
      <c r="C217" s="7" t="s">
        <v>284</v>
      </c>
      <c r="D217" s="8" t="s">
        <v>285</v>
      </c>
      <c r="E217" s="9">
        <v>66819852.019999996</v>
      </c>
      <c r="F217" s="9">
        <v>82523178</v>
      </c>
      <c r="G217" s="9">
        <f>IFERROR(F217-E217,0)</f>
        <v>15703325.980000004</v>
      </c>
      <c r="H217" s="12">
        <f>IFERROR((F217/E217-1)*100,0)</f>
        <v>23.500988860765215</v>
      </c>
      <c r="I217" s="9">
        <v>180172000</v>
      </c>
      <c r="J217" s="12">
        <v>45.8</v>
      </c>
      <c r="K217" s="8" t="s">
        <v>17</v>
      </c>
      <c r="L217" s="7" t="s">
        <v>17</v>
      </c>
      <c r="M217" s="7" t="s">
        <v>17</v>
      </c>
      <c r="N217" s="9"/>
      <c r="O217" s="9"/>
      <c r="P217" s="9"/>
      <c r="Q217" s="9"/>
      <c r="R217" s="10" t="s">
        <v>17</v>
      </c>
      <c r="S217" s="10" t="s">
        <v>17</v>
      </c>
      <c r="T217" s="11" t="s">
        <v>17</v>
      </c>
    </row>
    <row r="218" spans="1:20" ht="85.5">
      <c r="A218" s="6">
        <v>1</v>
      </c>
      <c r="B218" s="6"/>
      <c r="C218" s="7" t="s">
        <v>286</v>
      </c>
      <c r="D218" s="8" t="s">
        <v>17</v>
      </c>
      <c r="E218" s="9"/>
      <c r="F218" s="9"/>
      <c r="G218" s="9"/>
      <c r="H218" s="10" t="s">
        <v>17</v>
      </c>
      <c r="I218" s="9"/>
      <c r="J218" s="10" t="s">
        <v>17</v>
      </c>
      <c r="K218" s="8" t="s">
        <v>22</v>
      </c>
      <c r="L218" s="7" t="s">
        <v>222</v>
      </c>
      <c r="M218" s="7" t="s">
        <v>91</v>
      </c>
      <c r="N218" s="9">
        <v>180</v>
      </c>
      <c r="O218" s="9">
        <v>70</v>
      </c>
      <c r="P218" s="9">
        <v>78</v>
      </c>
      <c r="Q218" s="9">
        <v>84</v>
      </c>
      <c r="R218" s="13">
        <v>46.7</v>
      </c>
      <c r="S218" s="13">
        <v>20</v>
      </c>
      <c r="T218" s="11" t="s">
        <v>3220</v>
      </c>
    </row>
    <row r="219" spans="1:20" ht="42.75">
      <c r="A219" s="6">
        <v>1</v>
      </c>
      <c r="B219" s="6"/>
      <c r="C219" s="6"/>
      <c r="D219" s="8" t="s">
        <v>17</v>
      </c>
      <c r="E219" s="9"/>
      <c r="F219" s="9"/>
      <c r="G219" s="9"/>
      <c r="H219" s="10" t="s">
        <v>17</v>
      </c>
      <c r="I219" s="9"/>
      <c r="J219" s="10" t="s">
        <v>17</v>
      </c>
      <c r="K219" s="8" t="s">
        <v>22</v>
      </c>
      <c r="L219" s="7" t="s">
        <v>287</v>
      </c>
      <c r="M219" s="7" t="s">
        <v>288</v>
      </c>
      <c r="N219" s="9">
        <v>1200</v>
      </c>
      <c r="O219" s="9">
        <v>600</v>
      </c>
      <c r="P219" s="9">
        <v>870</v>
      </c>
      <c r="Q219" s="9">
        <v>662</v>
      </c>
      <c r="R219" s="13">
        <v>55.2</v>
      </c>
      <c r="S219" s="13">
        <v>10.3</v>
      </c>
      <c r="T219" s="11" t="s">
        <v>3053</v>
      </c>
    </row>
    <row r="220" spans="1:20" ht="128.25">
      <c r="A220" s="6">
        <v>1</v>
      </c>
      <c r="B220" s="6"/>
      <c r="C220" s="6"/>
      <c r="D220" s="8" t="s">
        <v>17</v>
      </c>
      <c r="E220" s="9"/>
      <c r="F220" s="9"/>
      <c r="G220" s="9"/>
      <c r="H220" s="10" t="s">
        <v>17</v>
      </c>
      <c r="I220" s="9"/>
      <c r="J220" s="10" t="s">
        <v>17</v>
      </c>
      <c r="K220" s="8" t="s">
        <v>22</v>
      </c>
      <c r="L220" s="7" t="s">
        <v>289</v>
      </c>
      <c r="M220" s="7" t="s">
        <v>185</v>
      </c>
      <c r="N220" s="9">
        <v>250</v>
      </c>
      <c r="O220" s="9">
        <v>125</v>
      </c>
      <c r="P220" s="9">
        <v>170</v>
      </c>
      <c r="Q220" s="9">
        <v>220</v>
      </c>
      <c r="R220" s="13">
        <v>88</v>
      </c>
      <c r="S220" s="13">
        <v>76</v>
      </c>
      <c r="T220" s="11" t="s">
        <v>3221</v>
      </c>
    </row>
    <row r="221" spans="1:20">
      <c r="A221" s="6">
        <v>1</v>
      </c>
      <c r="B221" s="6"/>
      <c r="C221" s="6"/>
      <c r="D221" s="8" t="s">
        <v>17</v>
      </c>
      <c r="E221" s="9"/>
      <c r="F221" s="9"/>
      <c r="G221" s="9"/>
      <c r="H221" s="10" t="s">
        <v>17</v>
      </c>
      <c r="I221" s="9"/>
      <c r="J221" s="10" t="s">
        <v>17</v>
      </c>
      <c r="K221" s="8" t="s">
        <v>22</v>
      </c>
      <c r="L221" s="7" t="s">
        <v>290</v>
      </c>
      <c r="M221" s="7" t="s">
        <v>291</v>
      </c>
      <c r="N221" s="9">
        <v>14</v>
      </c>
      <c r="O221" s="9">
        <v>6</v>
      </c>
      <c r="P221" s="9">
        <v>6</v>
      </c>
      <c r="Q221" s="9">
        <v>6</v>
      </c>
      <c r="R221" s="13">
        <v>42.9</v>
      </c>
      <c r="S221" s="13">
        <v>0</v>
      </c>
      <c r="T221" s="11"/>
    </row>
    <row r="222" spans="1:20">
      <c r="A222" s="6">
        <v>1</v>
      </c>
      <c r="B222" s="6"/>
      <c r="C222" s="6"/>
      <c r="D222" s="8" t="s">
        <v>17</v>
      </c>
      <c r="E222" s="9"/>
      <c r="F222" s="9"/>
      <c r="G222" s="9"/>
      <c r="H222" s="10" t="s">
        <v>17</v>
      </c>
      <c r="I222" s="9"/>
      <c r="J222" s="10" t="s">
        <v>17</v>
      </c>
      <c r="K222" s="8" t="s">
        <v>22</v>
      </c>
      <c r="L222" s="7" t="s">
        <v>38</v>
      </c>
      <c r="M222" s="7" t="s">
        <v>291</v>
      </c>
      <c r="N222" s="9">
        <v>5</v>
      </c>
      <c r="O222" s="9">
        <v>2</v>
      </c>
      <c r="P222" s="9">
        <v>2</v>
      </c>
      <c r="Q222" s="9">
        <v>2</v>
      </c>
      <c r="R222" s="13">
        <v>40</v>
      </c>
      <c r="S222" s="13">
        <v>0</v>
      </c>
      <c r="T222" s="11"/>
    </row>
    <row r="223" spans="1:20">
      <c r="A223" s="6">
        <v>1</v>
      </c>
      <c r="B223" s="6"/>
      <c r="C223" s="6"/>
      <c r="D223" s="8" t="s">
        <v>17</v>
      </c>
      <c r="E223" s="9"/>
      <c r="F223" s="9"/>
      <c r="G223" s="9"/>
      <c r="H223" s="10" t="s">
        <v>17</v>
      </c>
      <c r="I223" s="9"/>
      <c r="J223" s="10" t="s">
        <v>17</v>
      </c>
      <c r="K223" s="8" t="s">
        <v>22</v>
      </c>
      <c r="L223" s="7" t="s">
        <v>292</v>
      </c>
      <c r="M223" s="7" t="s">
        <v>44</v>
      </c>
      <c r="N223" s="9">
        <v>70</v>
      </c>
      <c r="O223" s="9">
        <v>20</v>
      </c>
      <c r="P223" s="9">
        <v>34</v>
      </c>
      <c r="Q223" s="9">
        <v>20</v>
      </c>
      <c r="R223" s="13">
        <v>28.6</v>
      </c>
      <c r="S223" s="13">
        <v>0</v>
      </c>
      <c r="T223" s="11"/>
    </row>
    <row r="224" spans="1:20" ht="30">
      <c r="A224" s="6">
        <v>1</v>
      </c>
      <c r="B224" s="6"/>
      <c r="C224" s="19" t="s">
        <v>293</v>
      </c>
      <c r="D224" s="8" t="s">
        <v>17</v>
      </c>
      <c r="E224" s="9"/>
      <c r="F224" s="9"/>
      <c r="G224" s="9"/>
      <c r="H224" s="10" t="s">
        <v>17</v>
      </c>
      <c r="I224" s="9"/>
      <c r="J224" s="10" t="s">
        <v>17</v>
      </c>
      <c r="K224" s="8" t="s">
        <v>17</v>
      </c>
      <c r="L224" s="7" t="s">
        <v>17</v>
      </c>
      <c r="M224" s="7" t="s">
        <v>17</v>
      </c>
      <c r="N224" s="9"/>
      <c r="O224" s="9"/>
      <c r="P224" s="9"/>
      <c r="Q224" s="9"/>
      <c r="R224" s="10" t="s">
        <v>17</v>
      </c>
      <c r="S224" s="10" t="s">
        <v>17</v>
      </c>
      <c r="T224" s="11" t="s">
        <v>17</v>
      </c>
    </row>
    <row r="225" spans="1:32" ht="42.75">
      <c r="A225" s="6">
        <v>1</v>
      </c>
      <c r="B225" s="6"/>
      <c r="C225" s="7" t="s">
        <v>294</v>
      </c>
      <c r="D225" s="8" t="s">
        <v>295</v>
      </c>
      <c r="E225" s="9">
        <v>1095790836</v>
      </c>
      <c r="F225" s="9">
        <v>1012881883</v>
      </c>
      <c r="G225" s="9">
        <f>IFERROR(F225-E225,0)</f>
        <v>-82908953</v>
      </c>
      <c r="H225" s="12">
        <f>IFERROR((F225/E225-1)*100,0)</f>
        <v>-7.5661294360377385</v>
      </c>
      <c r="I225" s="9">
        <v>2452626999</v>
      </c>
      <c r="J225" s="12">
        <v>41.3</v>
      </c>
      <c r="K225" s="8" t="s">
        <v>17</v>
      </c>
      <c r="L225" s="7" t="s">
        <v>17</v>
      </c>
      <c r="M225" s="7" t="s">
        <v>17</v>
      </c>
      <c r="N225" s="9"/>
      <c r="O225" s="9"/>
      <c r="P225" s="9"/>
      <c r="Q225" s="9"/>
      <c r="R225" s="10" t="s">
        <v>17</v>
      </c>
      <c r="S225" s="10" t="s">
        <v>17</v>
      </c>
      <c r="T225" s="11" t="s">
        <v>17</v>
      </c>
    </row>
    <row r="226" spans="1:32" ht="42.75">
      <c r="A226" s="6">
        <v>1</v>
      </c>
      <c r="B226" s="6"/>
      <c r="C226" s="7" t="s">
        <v>296</v>
      </c>
      <c r="D226" s="8" t="s">
        <v>17</v>
      </c>
      <c r="E226" s="9"/>
      <c r="F226" s="9"/>
      <c r="G226" s="9"/>
      <c r="H226" s="10" t="s">
        <v>17</v>
      </c>
      <c r="I226" s="9"/>
      <c r="J226" s="10" t="s">
        <v>17</v>
      </c>
      <c r="K226" s="8" t="s">
        <v>22</v>
      </c>
      <c r="L226" s="7" t="s">
        <v>297</v>
      </c>
      <c r="M226" s="7" t="s">
        <v>298</v>
      </c>
      <c r="N226" s="9">
        <v>11340000</v>
      </c>
      <c r="O226" s="9">
        <v>5670000</v>
      </c>
      <c r="P226" s="9">
        <v>6907071</v>
      </c>
      <c r="Q226" s="9">
        <v>3705010</v>
      </c>
      <c r="R226" s="13">
        <v>32.672045855379189</v>
      </c>
      <c r="S226" s="13">
        <v>-34.655908289241623</v>
      </c>
      <c r="T226" s="11" t="s">
        <v>3235</v>
      </c>
    </row>
    <row r="227" spans="1:32" ht="28.5">
      <c r="A227" s="6">
        <v>1</v>
      </c>
      <c r="B227" s="6"/>
      <c r="C227" s="6"/>
      <c r="D227" s="8" t="s">
        <v>17</v>
      </c>
      <c r="E227" s="9"/>
      <c r="F227" s="9"/>
      <c r="G227" s="9"/>
      <c r="H227" s="10" t="s">
        <v>17</v>
      </c>
      <c r="I227" s="9"/>
      <c r="J227" s="10" t="s">
        <v>17</v>
      </c>
      <c r="K227" s="8" t="s">
        <v>22</v>
      </c>
      <c r="L227" s="7" t="s">
        <v>299</v>
      </c>
      <c r="M227" s="7" t="s">
        <v>44</v>
      </c>
      <c r="N227" s="9">
        <v>9</v>
      </c>
      <c r="O227" s="9">
        <v>4</v>
      </c>
      <c r="P227" s="9">
        <v>3</v>
      </c>
      <c r="Q227" s="9">
        <v>2</v>
      </c>
      <c r="R227" s="13">
        <v>22.222222222222221</v>
      </c>
      <c r="S227" s="13">
        <v>-50</v>
      </c>
      <c r="T227" s="11" t="s">
        <v>3236</v>
      </c>
    </row>
    <row r="228" spans="1:32" ht="28.5">
      <c r="A228" s="6">
        <v>1</v>
      </c>
      <c r="B228" s="6"/>
      <c r="C228" s="6"/>
      <c r="D228" s="8" t="s">
        <v>17</v>
      </c>
      <c r="E228" s="9"/>
      <c r="F228" s="9"/>
      <c r="G228" s="9"/>
      <c r="H228" s="10" t="s">
        <v>17</v>
      </c>
      <c r="I228" s="9"/>
      <c r="J228" s="10" t="s">
        <v>17</v>
      </c>
      <c r="K228" s="8" t="s">
        <v>22</v>
      </c>
      <c r="L228" s="7" t="s">
        <v>300</v>
      </c>
      <c r="M228" s="7" t="s">
        <v>223</v>
      </c>
      <c r="N228" s="9">
        <v>7</v>
      </c>
      <c r="O228" s="9">
        <v>3</v>
      </c>
      <c r="P228" s="9">
        <v>3</v>
      </c>
      <c r="Q228" s="9">
        <v>1</v>
      </c>
      <c r="R228" s="13">
        <v>14.285714285714285</v>
      </c>
      <c r="S228" s="13">
        <v>-66.666666666666657</v>
      </c>
      <c r="T228" s="11" t="s">
        <v>3236</v>
      </c>
    </row>
    <row r="229" spans="1:32" ht="42.75">
      <c r="A229" s="6">
        <v>1</v>
      </c>
      <c r="B229" s="6"/>
      <c r="C229" s="6"/>
      <c r="D229" s="8" t="s">
        <v>17</v>
      </c>
      <c r="E229" s="9"/>
      <c r="F229" s="9"/>
      <c r="G229" s="9"/>
      <c r="H229" s="10" t="s">
        <v>17</v>
      </c>
      <c r="I229" s="9"/>
      <c r="J229" s="10" t="s">
        <v>17</v>
      </c>
      <c r="K229" s="8" t="s">
        <v>22</v>
      </c>
      <c r="L229" s="7" t="s">
        <v>301</v>
      </c>
      <c r="M229" s="7" t="s">
        <v>298</v>
      </c>
      <c r="N229" s="9">
        <v>1134000</v>
      </c>
      <c r="O229" s="9">
        <v>567000</v>
      </c>
      <c r="P229" s="9">
        <v>668373</v>
      </c>
      <c r="Q229" s="9">
        <v>385162</v>
      </c>
      <c r="R229" s="13">
        <v>33.964902998236326</v>
      </c>
      <c r="S229" s="13">
        <v>-32.070194003527334</v>
      </c>
      <c r="T229" s="11" t="s">
        <v>3054</v>
      </c>
    </row>
    <row r="230" spans="1:32" s="20" customFormat="1" ht="30">
      <c r="A230" s="6">
        <v>1</v>
      </c>
      <c r="B230" s="6"/>
      <c r="C230" s="21" t="s">
        <v>302</v>
      </c>
      <c r="D230" s="8" t="s">
        <v>17</v>
      </c>
      <c r="E230" s="9"/>
      <c r="F230" s="9"/>
      <c r="G230" s="9"/>
      <c r="H230" s="10" t="s">
        <v>17</v>
      </c>
      <c r="I230" s="9"/>
      <c r="J230" s="10" t="s">
        <v>17</v>
      </c>
      <c r="K230" s="8" t="s">
        <v>17</v>
      </c>
      <c r="L230" s="7" t="s">
        <v>17</v>
      </c>
      <c r="M230" s="7" t="s">
        <v>17</v>
      </c>
      <c r="N230" s="9"/>
      <c r="O230" s="9"/>
      <c r="P230" s="9"/>
      <c r="Q230" s="9"/>
      <c r="R230" s="10" t="s">
        <v>17</v>
      </c>
      <c r="S230" s="10" t="s">
        <v>17</v>
      </c>
      <c r="T230" s="11" t="s">
        <v>17</v>
      </c>
      <c r="U230"/>
      <c r="V230"/>
      <c r="W230"/>
      <c r="X230"/>
      <c r="Y230"/>
      <c r="Z230"/>
      <c r="AA230"/>
      <c r="AB230"/>
      <c r="AC230"/>
      <c r="AD230"/>
      <c r="AE230"/>
      <c r="AF230"/>
    </row>
    <row r="231" spans="1:32" ht="57">
      <c r="A231" s="6">
        <v>1</v>
      </c>
      <c r="B231" s="6"/>
      <c r="C231" s="7" t="s">
        <v>303</v>
      </c>
      <c r="D231" s="8" t="s">
        <v>295</v>
      </c>
      <c r="E231" s="9">
        <v>594600297</v>
      </c>
      <c r="F231" s="9">
        <v>730701920</v>
      </c>
      <c r="G231" s="9">
        <f>IFERROR(F231-E231,0)</f>
        <v>136101623</v>
      </c>
      <c r="H231" s="12">
        <f>IFERROR((F231/E231-1)*100,0)</f>
        <v>22.889598893019048</v>
      </c>
      <c r="I231" s="9">
        <v>1693093655</v>
      </c>
      <c r="J231" s="12">
        <v>43.2</v>
      </c>
      <c r="K231" s="8" t="s">
        <v>17</v>
      </c>
      <c r="L231" s="7" t="s">
        <v>17</v>
      </c>
      <c r="M231" s="7" t="s">
        <v>17</v>
      </c>
      <c r="N231" s="9"/>
      <c r="O231" s="9"/>
      <c r="P231" s="9"/>
      <c r="Q231" s="9"/>
      <c r="R231" s="10" t="s">
        <v>17</v>
      </c>
      <c r="S231" s="10" t="s">
        <v>17</v>
      </c>
      <c r="T231" s="11" t="s">
        <v>17</v>
      </c>
    </row>
    <row r="232" spans="1:32" ht="85.5">
      <c r="A232" s="6">
        <v>1</v>
      </c>
      <c r="B232" s="6"/>
      <c r="C232" s="7" t="s">
        <v>304</v>
      </c>
      <c r="D232" s="8" t="s">
        <v>17</v>
      </c>
      <c r="E232" s="9"/>
      <c r="F232" s="9"/>
      <c r="G232" s="9"/>
      <c r="H232" s="10" t="s">
        <v>17</v>
      </c>
      <c r="I232" s="9"/>
      <c r="J232" s="10" t="s">
        <v>17</v>
      </c>
      <c r="K232" s="8" t="s">
        <v>22</v>
      </c>
      <c r="L232" s="7" t="s">
        <v>305</v>
      </c>
      <c r="M232" s="7" t="s">
        <v>198</v>
      </c>
      <c r="N232" s="9">
        <v>66205822</v>
      </c>
      <c r="O232" s="9">
        <v>33483177</v>
      </c>
      <c r="P232" s="9">
        <v>31002941</v>
      </c>
      <c r="Q232" s="9">
        <v>36563386</v>
      </c>
      <c r="R232" s="13">
        <v>55.2</v>
      </c>
      <c r="S232" s="13">
        <v>9.1999999999999993</v>
      </c>
      <c r="T232" s="11" t="s">
        <v>3055</v>
      </c>
    </row>
    <row r="233" spans="1:32">
      <c r="A233" s="6">
        <v>1</v>
      </c>
      <c r="B233" s="6"/>
      <c r="C233" s="6"/>
      <c r="D233" s="6"/>
      <c r="E233" s="6"/>
      <c r="F233" s="6"/>
      <c r="G233" s="6"/>
      <c r="H233" s="6"/>
      <c r="I233" s="6"/>
      <c r="J233" s="6"/>
      <c r="K233" s="6"/>
      <c r="L233" s="6"/>
      <c r="M233" s="6"/>
      <c r="N233" s="6"/>
      <c r="O233" s="6"/>
      <c r="P233" s="6"/>
      <c r="Q233" s="6"/>
      <c r="R233" s="6"/>
      <c r="S233" s="6"/>
      <c r="T233" s="11"/>
    </row>
    <row r="234" spans="1:32" ht="99.75">
      <c r="A234" s="6">
        <v>1</v>
      </c>
      <c r="B234" s="6"/>
      <c r="C234" s="6"/>
      <c r="D234" s="8" t="s">
        <v>17</v>
      </c>
      <c r="E234" s="9"/>
      <c r="F234" s="9"/>
      <c r="G234" s="9"/>
      <c r="H234" s="10" t="s">
        <v>17</v>
      </c>
      <c r="I234" s="9"/>
      <c r="J234" s="10" t="s">
        <v>17</v>
      </c>
      <c r="K234" s="8" t="s">
        <v>22</v>
      </c>
      <c r="L234" s="7" t="s">
        <v>222</v>
      </c>
      <c r="M234" s="7" t="s">
        <v>306</v>
      </c>
      <c r="N234" s="9">
        <v>3500</v>
      </c>
      <c r="O234" s="9">
        <v>1400</v>
      </c>
      <c r="P234" s="9">
        <v>1324</v>
      </c>
      <c r="Q234" s="9">
        <v>1162</v>
      </c>
      <c r="R234" s="13">
        <v>33.200000000000003</v>
      </c>
      <c r="S234" s="13">
        <v>-17</v>
      </c>
      <c r="T234" s="11" t="s">
        <v>3222</v>
      </c>
    </row>
    <row r="235" spans="1:32">
      <c r="A235" s="6">
        <v>1</v>
      </c>
      <c r="B235" s="6"/>
      <c r="C235" s="6"/>
      <c r="D235" s="6"/>
      <c r="E235" s="6"/>
      <c r="F235" s="6"/>
      <c r="G235" s="6"/>
      <c r="H235" s="6"/>
      <c r="I235" s="6"/>
      <c r="J235" s="6"/>
      <c r="K235" s="6"/>
      <c r="L235" s="6"/>
      <c r="M235" s="6"/>
      <c r="N235" s="6"/>
      <c r="O235" s="6"/>
      <c r="P235" s="6"/>
      <c r="Q235" s="6"/>
      <c r="R235" s="6"/>
      <c r="S235" s="6"/>
      <c r="T235" s="11"/>
    </row>
    <row r="236" spans="1:32" ht="99.75">
      <c r="A236" s="6">
        <v>1</v>
      </c>
      <c r="B236" s="6"/>
      <c r="C236" s="6"/>
      <c r="D236" s="8" t="s">
        <v>17</v>
      </c>
      <c r="E236" s="9"/>
      <c r="F236" s="9"/>
      <c r="G236" s="9"/>
      <c r="H236" s="10" t="s">
        <v>17</v>
      </c>
      <c r="I236" s="9"/>
      <c r="J236" s="10" t="s">
        <v>17</v>
      </c>
      <c r="K236" s="8" t="s">
        <v>22</v>
      </c>
      <c r="L236" s="7" t="s">
        <v>222</v>
      </c>
      <c r="M236" s="7" t="s">
        <v>307</v>
      </c>
      <c r="N236" s="9">
        <v>200</v>
      </c>
      <c r="O236" s="9">
        <v>90</v>
      </c>
      <c r="P236" s="9">
        <v>63</v>
      </c>
      <c r="Q236" s="9">
        <v>57</v>
      </c>
      <c r="R236" s="13">
        <v>28.5</v>
      </c>
      <c r="S236" s="13">
        <v>-36.700000000000003</v>
      </c>
      <c r="T236" s="11" t="s">
        <v>308</v>
      </c>
    </row>
    <row r="237" spans="1:32">
      <c r="A237" s="6">
        <v>1</v>
      </c>
      <c r="B237" s="6"/>
      <c r="C237" s="6"/>
      <c r="D237" s="6"/>
      <c r="E237" s="6"/>
      <c r="F237" s="6"/>
      <c r="G237" s="6"/>
      <c r="H237" s="6"/>
      <c r="I237" s="6"/>
      <c r="J237" s="6"/>
      <c r="K237" s="6"/>
      <c r="L237" s="6"/>
      <c r="M237" s="6"/>
      <c r="N237" s="6"/>
      <c r="O237" s="6"/>
      <c r="P237" s="6"/>
      <c r="Q237" s="6"/>
      <c r="R237" s="6"/>
      <c r="S237" s="6"/>
      <c r="T237" s="11"/>
    </row>
    <row r="238" spans="1:32" ht="128.25">
      <c r="A238" s="6">
        <v>1</v>
      </c>
      <c r="B238" s="6"/>
      <c r="C238" s="6"/>
      <c r="D238" s="8" t="s">
        <v>17</v>
      </c>
      <c r="E238" s="9"/>
      <c r="F238" s="9"/>
      <c r="G238" s="9"/>
      <c r="H238" s="10" t="s">
        <v>17</v>
      </c>
      <c r="I238" s="9"/>
      <c r="J238" s="10" t="s">
        <v>17</v>
      </c>
      <c r="K238" s="8" t="s">
        <v>22</v>
      </c>
      <c r="L238" s="7" t="s">
        <v>309</v>
      </c>
      <c r="M238" s="7" t="s">
        <v>310</v>
      </c>
      <c r="N238" s="9">
        <v>30509</v>
      </c>
      <c r="O238" s="9">
        <v>16764</v>
      </c>
      <c r="P238" s="9">
        <v>15941</v>
      </c>
      <c r="Q238" s="9">
        <v>13231</v>
      </c>
      <c r="R238" s="13">
        <v>43.4</v>
      </c>
      <c r="S238" s="13">
        <v>-21.1</v>
      </c>
      <c r="T238" s="11" t="s">
        <v>311</v>
      </c>
    </row>
    <row r="239" spans="1:32">
      <c r="A239" s="6">
        <v>1</v>
      </c>
      <c r="B239" s="6"/>
      <c r="C239" s="6"/>
      <c r="D239" s="6"/>
      <c r="E239" s="6"/>
      <c r="F239" s="6"/>
      <c r="G239" s="6"/>
      <c r="H239" s="6"/>
      <c r="I239" s="6"/>
      <c r="J239" s="6"/>
      <c r="K239" s="6"/>
      <c r="L239" s="6"/>
      <c r="M239" s="6"/>
      <c r="N239" s="6"/>
      <c r="O239" s="6"/>
      <c r="P239" s="6"/>
      <c r="Q239" s="6"/>
      <c r="R239" s="6"/>
      <c r="S239" s="6"/>
      <c r="T239" s="11"/>
    </row>
    <row r="240" spans="1:32" ht="57">
      <c r="A240" s="6">
        <v>1</v>
      </c>
      <c r="B240" s="6"/>
      <c r="C240" s="6"/>
      <c r="D240" s="8" t="s">
        <v>17</v>
      </c>
      <c r="E240" s="9"/>
      <c r="F240" s="9"/>
      <c r="G240" s="9"/>
      <c r="H240" s="10" t="s">
        <v>17</v>
      </c>
      <c r="I240" s="9"/>
      <c r="J240" s="10" t="s">
        <v>17</v>
      </c>
      <c r="K240" s="8" t="s">
        <v>22</v>
      </c>
      <c r="L240" s="7" t="s">
        <v>312</v>
      </c>
      <c r="M240" s="7" t="s">
        <v>313</v>
      </c>
      <c r="N240" s="9">
        <v>58555</v>
      </c>
      <c r="O240" s="9">
        <v>25764</v>
      </c>
      <c r="P240" s="9">
        <v>25439</v>
      </c>
      <c r="Q240" s="9">
        <v>23883</v>
      </c>
      <c r="R240" s="13">
        <v>40.799999999999997</v>
      </c>
      <c r="S240" s="13">
        <v>-7.3</v>
      </c>
      <c r="T240" s="11" t="s">
        <v>314</v>
      </c>
    </row>
    <row r="241" spans="1:20">
      <c r="A241" s="6">
        <v>1</v>
      </c>
      <c r="B241" s="6"/>
      <c r="C241" s="6"/>
      <c r="D241" s="6"/>
      <c r="E241" s="6"/>
      <c r="F241" s="6"/>
      <c r="G241" s="6"/>
      <c r="H241" s="6"/>
      <c r="I241" s="6"/>
      <c r="J241" s="6"/>
      <c r="K241" s="6"/>
      <c r="L241" s="6"/>
      <c r="M241" s="6"/>
      <c r="N241" s="6"/>
      <c r="O241" s="6"/>
      <c r="P241" s="6"/>
      <c r="Q241" s="6"/>
      <c r="R241" s="6"/>
      <c r="S241" s="6"/>
      <c r="T241" s="11"/>
    </row>
    <row r="242" spans="1:20" ht="128.25">
      <c r="A242" s="6">
        <v>1</v>
      </c>
      <c r="B242" s="6"/>
      <c r="C242" s="6"/>
      <c r="D242" s="8" t="s">
        <v>17</v>
      </c>
      <c r="E242" s="9"/>
      <c r="F242" s="9"/>
      <c r="G242" s="9"/>
      <c r="H242" s="10" t="s">
        <v>17</v>
      </c>
      <c r="I242" s="9"/>
      <c r="J242" s="10" t="s">
        <v>17</v>
      </c>
      <c r="K242" s="8" t="s">
        <v>22</v>
      </c>
      <c r="L242" s="7" t="s">
        <v>315</v>
      </c>
      <c r="M242" s="7" t="s">
        <v>313</v>
      </c>
      <c r="N242" s="9">
        <v>50000</v>
      </c>
      <c r="O242" s="9">
        <v>23342</v>
      </c>
      <c r="P242" s="9">
        <v>23154</v>
      </c>
      <c r="Q242" s="9">
        <v>27174</v>
      </c>
      <c r="R242" s="13">
        <v>54.3</v>
      </c>
      <c r="S242" s="13">
        <v>16.399999999999999</v>
      </c>
      <c r="T242" s="11" t="s">
        <v>3056</v>
      </c>
    </row>
    <row r="243" spans="1:20">
      <c r="A243" s="6">
        <v>1</v>
      </c>
      <c r="B243" s="6"/>
      <c r="C243" s="6"/>
      <c r="D243" s="6"/>
      <c r="E243" s="6"/>
      <c r="F243" s="6"/>
      <c r="G243" s="6"/>
      <c r="H243" s="6"/>
      <c r="I243" s="6"/>
      <c r="J243" s="6"/>
      <c r="K243" s="6"/>
      <c r="L243" s="6"/>
      <c r="M243" s="6"/>
      <c r="N243" s="6"/>
      <c r="O243" s="6"/>
      <c r="P243" s="6"/>
      <c r="Q243" s="6"/>
      <c r="R243" s="6"/>
      <c r="S243" s="6"/>
      <c r="T243" s="11"/>
    </row>
    <row r="244" spans="1:20" ht="114">
      <c r="A244" s="6">
        <v>1</v>
      </c>
      <c r="B244" s="6"/>
      <c r="C244" s="6"/>
      <c r="D244" s="8" t="s">
        <v>17</v>
      </c>
      <c r="E244" s="9"/>
      <c r="F244" s="9"/>
      <c r="G244" s="9"/>
      <c r="H244" s="10" t="s">
        <v>17</v>
      </c>
      <c r="I244" s="9"/>
      <c r="J244" s="10" t="s">
        <v>17</v>
      </c>
      <c r="K244" s="8" t="s">
        <v>22</v>
      </c>
      <c r="L244" s="7" t="s">
        <v>316</v>
      </c>
      <c r="M244" s="7" t="s">
        <v>313</v>
      </c>
      <c r="N244" s="9">
        <v>16000</v>
      </c>
      <c r="O244" s="9">
        <v>9200</v>
      </c>
      <c r="P244" s="9">
        <v>8055</v>
      </c>
      <c r="Q244" s="9">
        <v>6262</v>
      </c>
      <c r="R244" s="13">
        <v>39.1</v>
      </c>
      <c r="S244" s="13">
        <v>-31.9</v>
      </c>
      <c r="T244" s="11" t="s">
        <v>317</v>
      </c>
    </row>
    <row r="245" spans="1:20">
      <c r="A245" s="6">
        <v>1</v>
      </c>
      <c r="B245" s="6"/>
      <c r="C245" s="6"/>
      <c r="D245" s="6"/>
      <c r="E245" s="6"/>
      <c r="F245" s="6"/>
      <c r="G245" s="6"/>
      <c r="H245" s="6"/>
      <c r="I245" s="6"/>
      <c r="J245" s="6"/>
      <c r="K245" s="6"/>
      <c r="L245" s="6"/>
      <c r="M245" s="6"/>
      <c r="N245" s="6"/>
      <c r="O245" s="6"/>
      <c r="P245" s="6"/>
      <c r="Q245" s="6"/>
      <c r="R245" s="6"/>
      <c r="S245" s="6"/>
      <c r="T245" s="11"/>
    </row>
    <row r="246" spans="1:20" ht="114">
      <c r="A246" s="6">
        <v>1</v>
      </c>
      <c r="B246" s="6"/>
      <c r="C246" s="6"/>
      <c r="D246" s="8" t="s">
        <v>17</v>
      </c>
      <c r="E246" s="9"/>
      <c r="F246" s="9"/>
      <c r="G246" s="9"/>
      <c r="H246" s="10" t="s">
        <v>17</v>
      </c>
      <c r="I246" s="9"/>
      <c r="J246" s="10" t="s">
        <v>17</v>
      </c>
      <c r="K246" s="8" t="s">
        <v>22</v>
      </c>
      <c r="L246" s="7" t="s">
        <v>318</v>
      </c>
      <c r="M246" s="7" t="s">
        <v>313</v>
      </c>
      <c r="N246" s="9">
        <v>200000</v>
      </c>
      <c r="O246" s="9">
        <v>93632</v>
      </c>
      <c r="P246" s="9">
        <v>93649</v>
      </c>
      <c r="Q246" s="9">
        <v>92292</v>
      </c>
      <c r="R246" s="13">
        <v>46.1</v>
      </c>
      <c r="S246" s="13">
        <v>-1.4</v>
      </c>
      <c r="T246" s="11" t="s">
        <v>319</v>
      </c>
    </row>
    <row r="247" spans="1:20">
      <c r="A247" s="6">
        <v>1</v>
      </c>
      <c r="B247" s="6"/>
      <c r="C247" s="6"/>
      <c r="D247" s="6"/>
      <c r="E247" s="6"/>
      <c r="F247" s="6"/>
      <c r="G247" s="6"/>
      <c r="H247" s="6"/>
      <c r="I247" s="6"/>
      <c r="J247" s="6"/>
      <c r="K247" s="6"/>
      <c r="L247" s="6"/>
      <c r="M247" s="6"/>
      <c r="N247" s="6"/>
      <c r="O247" s="6"/>
      <c r="P247" s="6"/>
      <c r="Q247" s="6"/>
      <c r="R247" s="6"/>
      <c r="S247" s="6"/>
      <c r="T247" s="11"/>
    </row>
    <row r="248" spans="1:20" ht="85.5">
      <c r="A248" s="6">
        <v>1</v>
      </c>
      <c r="B248" s="6"/>
      <c r="C248" s="6"/>
      <c r="D248" s="8" t="s">
        <v>17</v>
      </c>
      <c r="E248" s="9"/>
      <c r="F248" s="9"/>
      <c r="G248" s="9"/>
      <c r="H248" s="10" t="s">
        <v>17</v>
      </c>
      <c r="I248" s="9"/>
      <c r="J248" s="10" t="s">
        <v>17</v>
      </c>
      <c r="K248" s="8" t="s">
        <v>22</v>
      </c>
      <c r="L248" s="7" t="s">
        <v>320</v>
      </c>
      <c r="M248" s="7" t="s">
        <v>321</v>
      </c>
      <c r="N248" s="9">
        <v>2388</v>
      </c>
      <c r="O248" s="9">
        <v>1194</v>
      </c>
      <c r="P248" s="9">
        <v>703</v>
      </c>
      <c r="Q248" s="9">
        <v>1536</v>
      </c>
      <c r="R248" s="13">
        <v>64.3</v>
      </c>
      <c r="S248" s="13">
        <v>28.6</v>
      </c>
      <c r="T248" s="11" t="s">
        <v>322</v>
      </c>
    </row>
    <row r="249" spans="1:20">
      <c r="A249" s="6">
        <v>1</v>
      </c>
      <c r="B249" s="6"/>
      <c r="C249" s="6"/>
      <c r="D249" s="6"/>
      <c r="E249" s="6"/>
      <c r="F249" s="6"/>
      <c r="G249" s="6"/>
      <c r="H249" s="6"/>
      <c r="I249" s="6"/>
      <c r="J249" s="6"/>
      <c r="K249" s="6"/>
      <c r="L249" s="6"/>
      <c r="M249" s="6"/>
      <c r="N249" s="6"/>
      <c r="O249" s="6"/>
      <c r="P249" s="6"/>
      <c r="Q249" s="6"/>
      <c r="R249" s="6"/>
      <c r="S249" s="6"/>
      <c r="T249" s="11"/>
    </row>
    <row r="250" spans="1:20">
      <c r="A250" s="6">
        <v>1</v>
      </c>
      <c r="B250" s="6"/>
      <c r="C250" s="6"/>
      <c r="D250" s="6"/>
      <c r="E250" s="6"/>
      <c r="F250" s="6"/>
      <c r="G250" s="6"/>
      <c r="H250" s="6"/>
      <c r="I250" s="6"/>
      <c r="J250" s="6"/>
      <c r="K250" s="6"/>
      <c r="L250" s="6"/>
      <c r="M250" s="6"/>
      <c r="N250" s="6"/>
      <c r="O250" s="6"/>
      <c r="P250" s="6"/>
      <c r="Q250" s="6"/>
      <c r="R250" s="6"/>
      <c r="S250" s="6"/>
      <c r="T250" s="11"/>
    </row>
    <row r="251" spans="1:20" ht="114">
      <c r="A251" s="6">
        <v>1</v>
      </c>
      <c r="B251" s="6"/>
      <c r="C251" s="6"/>
      <c r="D251" s="8" t="s">
        <v>17</v>
      </c>
      <c r="E251" s="9"/>
      <c r="F251" s="9"/>
      <c r="G251" s="9"/>
      <c r="H251" s="10" t="s">
        <v>17</v>
      </c>
      <c r="I251" s="9"/>
      <c r="J251" s="10" t="s">
        <v>17</v>
      </c>
      <c r="K251" s="8" t="s">
        <v>22</v>
      </c>
      <c r="L251" s="7" t="s">
        <v>320</v>
      </c>
      <c r="M251" s="7" t="s">
        <v>323</v>
      </c>
      <c r="N251" s="9">
        <v>14980</v>
      </c>
      <c r="O251" s="9">
        <v>7490</v>
      </c>
      <c r="P251" s="9">
        <v>4200</v>
      </c>
      <c r="Q251" s="9">
        <v>9724</v>
      </c>
      <c r="R251" s="13">
        <v>64.900000000000006</v>
      </c>
      <c r="S251" s="13">
        <v>29.8</v>
      </c>
      <c r="T251" s="11" t="s">
        <v>324</v>
      </c>
    </row>
    <row r="252" spans="1:20">
      <c r="A252" s="6">
        <v>1</v>
      </c>
      <c r="B252" s="6"/>
      <c r="C252" s="6"/>
      <c r="D252" s="6"/>
      <c r="E252" s="6"/>
      <c r="F252" s="6"/>
      <c r="G252" s="6"/>
      <c r="H252" s="6"/>
      <c r="I252" s="6"/>
      <c r="J252" s="6"/>
      <c r="K252" s="6"/>
      <c r="L252" s="6"/>
      <c r="M252" s="6"/>
      <c r="N252" s="6"/>
      <c r="O252" s="6"/>
      <c r="P252" s="6"/>
      <c r="Q252" s="6"/>
      <c r="R252" s="6"/>
      <c r="S252" s="6"/>
      <c r="T252" s="11"/>
    </row>
    <row r="253" spans="1:20" ht="128.25">
      <c r="A253" s="6">
        <v>1</v>
      </c>
      <c r="B253" s="6"/>
      <c r="C253" s="6"/>
      <c r="D253" s="8" t="s">
        <v>17</v>
      </c>
      <c r="E253" s="9"/>
      <c r="F253" s="9"/>
      <c r="G253" s="9"/>
      <c r="H253" s="10" t="s">
        <v>17</v>
      </c>
      <c r="I253" s="9"/>
      <c r="J253" s="10" t="s">
        <v>17</v>
      </c>
      <c r="K253" s="8" t="s">
        <v>22</v>
      </c>
      <c r="L253" s="7" t="s">
        <v>325</v>
      </c>
      <c r="M253" s="7" t="s">
        <v>326</v>
      </c>
      <c r="N253" s="9">
        <v>912</v>
      </c>
      <c r="O253" s="9">
        <v>456</v>
      </c>
      <c r="P253" s="9">
        <v>263</v>
      </c>
      <c r="Q253" s="9">
        <v>699</v>
      </c>
      <c r="R253" s="13">
        <v>76.599999999999994</v>
      </c>
      <c r="S253" s="13">
        <v>53.3</v>
      </c>
      <c r="T253" s="11" t="s">
        <v>327</v>
      </c>
    </row>
    <row r="254" spans="1:20">
      <c r="A254" s="6">
        <v>1</v>
      </c>
      <c r="B254" s="6"/>
      <c r="C254" s="6"/>
      <c r="D254" s="6"/>
      <c r="E254" s="6"/>
      <c r="F254" s="6"/>
      <c r="G254" s="6"/>
      <c r="H254" s="6"/>
      <c r="I254" s="6"/>
      <c r="J254" s="6"/>
      <c r="K254" s="6"/>
      <c r="L254" s="6"/>
      <c r="M254" s="6"/>
      <c r="N254" s="6"/>
      <c r="O254" s="6"/>
      <c r="P254" s="6"/>
      <c r="Q254" s="6"/>
      <c r="R254" s="6"/>
      <c r="S254" s="6"/>
      <c r="T254" s="11"/>
    </row>
    <row r="255" spans="1:20" ht="71.25">
      <c r="A255" s="6">
        <v>1</v>
      </c>
      <c r="B255" s="6"/>
      <c r="C255" s="6"/>
      <c r="D255" s="8" t="s">
        <v>17</v>
      </c>
      <c r="E255" s="9"/>
      <c r="F255" s="9"/>
      <c r="G255" s="9"/>
      <c r="H255" s="10" t="s">
        <v>17</v>
      </c>
      <c r="I255" s="9"/>
      <c r="J255" s="10" t="s">
        <v>17</v>
      </c>
      <c r="K255" s="8" t="s">
        <v>22</v>
      </c>
      <c r="L255" s="7" t="s">
        <v>328</v>
      </c>
      <c r="M255" s="7" t="s">
        <v>329</v>
      </c>
      <c r="N255" s="9">
        <v>480</v>
      </c>
      <c r="O255" s="9">
        <v>240</v>
      </c>
      <c r="P255" s="9">
        <v>115</v>
      </c>
      <c r="Q255" s="9">
        <v>202</v>
      </c>
      <c r="R255" s="13">
        <v>42.1</v>
      </c>
      <c r="S255" s="13">
        <v>-15.8</v>
      </c>
      <c r="T255" s="11" t="s">
        <v>330</v>
      </c>
    </row>
    <row r="256" spans="1:20">
      <c r="A256" s="6">
        <v>1</v>
      </c>
      <c r="B256" s="6"/>
      <c r="C256" s="6"/>
      <c r="D256" s="6"/>
      <c r="E256" s="6"/>
      <c r="F256" s="6"/>
      <c r="G256" s="6"/>
      <c r="H256" s="6"/>
      <c r="I256" s="6"/>
      <c r="J256" s="6"/>
      <c r="K256" s="6"/>
      <c r="L256" s="6"/>
      <c r="M256" s="6"/>
      <c r="N256" s="6"/>
      <c r="O256" s="6"/>
      <c r="P256" s="6"/>
      <c r="Q256" s="6"/>
      <c r="R256" s="6"/>
      <c r="S256" s="6"/>
      <c r="T256" s="11"/>
    </row>
    <row r="257" spans="1:20" ht="85.5">
      <c r="A257" s="6">
        <v>1</v>
      </c>
      <c r="B257" s="6"/>
      <c r="C257" s="6"/>
      <c r="D257" s="8" t="s">
        <v>17</v>
      </c>
      <c r="E257" s="9"/>
      <c r="F257" s="9"/>
      <c r="G257" s="9"/>
      <c r="H257" s="10" t="s">
        <v>17</v>
      </c>
      <c r="I257" s="9"/>
      <c r="J257" s="10" t="s">
        <v>17</v>
      </c>
      <c r="K257" s="8" t="s">
        <v>22</v>
      </c>
      <c r="L257" s="7" t="s">
        <v>331</v>
      </c>
      <c r="M257" s="7" t="s">
        <v>332</v>
      </c>
      <c r="N257" s="9">
        <v>409000</v>
      </c>
      <c r="O257" s="9">
        <v>204000</v>
      </c>
      <c r="P257" s="9">
        <v>336520</v>
      </c>
      <c r="Q257" s="9">
        <v>216061</v>
      </c>
      <c r="R257" s="13">
        <v>52.8</v>
      </c>
      <c r="S257" s="13">
        <v>5.9</v>
      </c>
      <c r="T257" s="11" t="s">
        <v>333</v>
      </c>
    </row>
    <row r="258" spans="1:20">
      <c r="A258" s="6">
        <v>1</v>
      </c>
      <c r="B258" s="6"/>
      <c r="C258" s="6"/>
      <c r="D258" s="6"/>
      <c r="E258" s="6"/>
      <c r="F258" s="6"/>
      <c r="G258" s="6"/>
      <c r="H258" s="6"/>
      <c r="I258" s="6"/>
      <c r="J258" s="6"/>
      <c r="K258" s="6"/>
      <c r="L258" s="6"/>
      <c r="M258" s="6"/>
      <c r="N258" s="6"/>
      <c r="O258" s="6"/>
      <c r="P258" s="6"/>
      <c r="Q258" s="6"/>
      <c r="R258" s="6"/>
      <c r="S258" s="6"/>
      <c r="T258" s="11"/>
    </row>
    <row r="259" spans="1:20" ht="45">
      <c r="A259" s="6">
        <v>1</v>
      </c>
      <c r="B259" s="6"/>
      <c r="C259" s="19" t="s">
        <v>334</v>
      </c>
      <c r="D259" s="8" t="s">
        <v>17</v>
      </c>
      <c r="E259" s="9"/>
      <c r="F259" s="9"/>
      <c r="G259" s="9"/>
      <c r="H259" s="10" t="s">
        <v>17</v>
      </c>
      <c r="I259" s="9"/>
      <c r="J259" s="10" t="s">
        <v>17</v>
      </c>
      <c r="K259" s="8" t="s">
        <v>17</v>
      </c>
      <c r="L259" s="7" t="s">
        <v>17</v>
      </c>
      <c r="M259" s="7" t="s">
        <v>17</v>
      </c>
      <c r="N259" s="9"/>
      <c r="O259" s="9"/>
      <c r="P259" s="9"/>
      <c r="Q259" s="9"/>
      <c r="R259" s="10" t="s">
        <v>17</v>
      </c>
      <c r="S259" s="10" t="s">
        <v>17</v>
      </c>
      <c r="T259" s="11" t="s">
        <v>17</v>
      </c>
    </row>
    <row r="260" spans="1:20" ht="42.75">
      <c r="A260" s="6">
        <v>1</v>
      </c>
      <c r="B260" s="6"/>
      <c r="C260" s="7" t="s">
        <v>335</v>
      </c>
      <c r="D260" s="8" t="s">
        <v>295</v>
      </c>
      <c r="E260" s="9">
        <v>1265185108</v>
      </c>
      <c r="F260" s="9">
        <v>69913823</v>
      </c>
      <c r="G260" s="9">
        <f>IFERROR(F260-E260,0)</f>
        <v>-1195271285</v>
      </c>
      <c r="H260" s="12">
        <f>IFERROR((F260/E260-1)*100,0)</f>
        <v>-94.474024191565178</v>
      </c>
      <c r="I260" s="9">
        <v>181111038</v>
      </c>
      <c r="J260" s="12">
        <v>38.6</v>
      </c>
      <c r="K260" s="8" t="s">
        <v>17</v>
      </c>
      <c r="L260" s="7" t="s">
        <v>17</v>
      </c>
      <c r="M260" s="7" t="s">
        <v>17</v>
      </c>
      <c r="N260" s="9"/>
      <c r="O260" s="9"/>
      <c r="P260" s="9"/>
      <c r="Q260" s="9"/>
      <c r="R260" s="10" t="s">
        <v>17</v>
      </c>
      <c r="S260" s="10" t="s">
        <v>17</v>
      </c>
      <c r="T260" s="11" t="s">
        <v>17</v>
      </c>
    </row>
    <row r="261" spans="1:20" ht="42.75">
      <c r="A261" s="6">
        <v>1</v>
      </c>
      <c r="B261" s="6"/>
      <c r="C261" s="7" t="s">
        <v>336</v>
      </c>
      <c r="D261" s="8" t="s">
        <v>17</v>
      </c>
      <c r="E261" s="9"/>
      <c r="F261" s="9"/>
      <c r="G261" s="9"/>
      <c r="H261" s="10" t="s">
        <v>17</v>
      </c>
      <c r="I261" s="9"/>
      <c r="J261" s="10" t="s">
        <v>17</v>
      </c>
      <c r="K261" s="8" t="s">
        <v>22</v>
      </c>
      <c r="L261" s="7" t="s">
        <v>337</v>
      </c>
      <c r="M261" s="7" t="s">
        <v>338</v>
      </c>
      <c r="N261" s="9">
        <v>559</v>
      </c>
      <c r="O261" s="9">
        <v>559</v>
      </c>
      <c r="P261" s="9">
        <v>109</v>
      </c>
      <c r="Q261" s="9">
        <v>280</v>
      </c>
      <c r="R261" s="10" t="s">
        <v>62</v>
      </c>
      <c r="S261" s="10">
        <v>-49.9</v>
      </c>
      <c r="T261" s="11" t="s">
        <v>3223</v>
      </c>
    </row>
    <row r="262" spans="1:20" ht="99.75">
      <c r="A262" s="6">
        <v>1</v>
      </c>
      <c r="B262" s="6"/>
      <c r="C262" s="6"/>
      <c r="D262" s="8" t="s">
        <v>17</v>
      </c>
      <c r="E262" s="9"/>
      <c r="F262" s="9"/>
      <c r="G262" s="9"/>
      <c r="H262" s="10" t="s">
        <v>17</v>
      </c>
      <c r="I262" s="9"/>
      <c r="J262" s="10" t="s">
        <v>17</v>
      </c>
      <c r="K262" s="8" t="s">
        <v>22</v>
      </c>
      <c r="L262" s="7" t="s">
        <v>339</v>
      </c>
      <c r="M262" s="7" t="s">
        <v>91</v>
      </c>
      <c r="N262" s="9">
        <v>11250</v>
      </c>
      <c r="O262" s="9">
        <v>4700</v>
      </c>
      <c r="P262" s="9">
        <v>5250</v>
      </c>
      <c r="Q262" s="9">
        <v>6500</v>
      </c>
      <c r="R262" s="13">
        <v>57.8</v>
      </c>
      <c r="S262" s="13">
        <v>38.299999999999997</v>
      </c>
      <c r="T262" s="11" t="s">
        <v>3224</v>
      </c>
    </row>
    <row r="263" spans="1:20">
      <c r="A263" s="6">
        <v>1</v>
      </c>
      <c r="B263" s="6"/>
      <c r="C263" s="6"/>
      <c r="D263" s="6"/>
      <c r="E263" s="6"/>
      <c r="F263" s="6"/>
      <c r="G263" s="6"/>
      <c r="H263" s="6"/>
      <c r="I263" s="6"/>
      <c r="J263" s="6"/>
      <c r="K263" s="6"/>
      <c r="L263" s="6"/>
      <c r="M263" s="6"/>
      <c r="N263" s="6"/>
      <c r="O263" s="6"/>
      <c r="P263" s="6"/>
      <c r="Q263" s="6"/>
      <c r="R263" s="6"/>
      <c r="S263" s="6"/>
      <c r="T263" s="11"/>
    </row>
    <row r="264" spans="1:20" ht="71.25">
      <c r="A264" s="6">
        <v>1</v>
      </c>
      <c r="B264" s="6"/>
      <c r="C264" s="6"/>
      <c r="D264" s="8" t="s">
        <v>17</v>
      </c>
      <c r="E264" s="9"/>
      <c r="F264" s="9"/>
      <c r="G264" s="9"/>
      <c r="H264" s="10" t="s">
        <v>17</v>
      </c>
      <c r="I264" s="9"/>
      <c r="J264" s="10" t="s">
        <v>17</v>
      </c>
      <c r="K264" s="8" t="s">
        <v>22</v>
      </c>
      <c r="L264" s="7" t="s">
        <v>340</v>
      </c>
      <c r="M264" s="7" t="s">
        <v>341</v>
      </c>
      <c r="N264" s="9">
        <v>9000</v>
      </c>
      <c r="O264" s="9">
        <v>4500</v>
      </c>
      <c r="P264" s="9">
        <v>4500</v>
      </c>
      <c r="Q264" s="9">
        <v>0</v>
      </c>
      <c r="R264" s="10" t="s">
        <v>25</v>
      </c>
      <c r="S264" s="10" t="s">
        <v>25</v>
      </c>
      <c r="T264" s="11" t="s">
        <v>3225</v>
      </c>
    </row>
    <row r="265" spans="1:20" ht="42.75">
      <c r="A265" s="6">
        <v>1</v>
      </c>
      <c r="B265" s="6"/>
      <c r="C265" s="7" t="s">
        <v>342</v>
      </c>
      <c r="D265" s="8" t="s">
        <v>295</v>
      </c>
      <c r="E265" s="9">
        <v>65987317</v>
      </c>
      <c r="F265" s="9">
        <v>11238279</v>
      </c>
      <c r="G265" s="9">
        <f>IFERROR(F265-E265,0)</f>
        <v>-54749038</v>
      </c>
      <c r="H265" s="12">
        <f>IFERROR((F265/E265-1)*100,0)</f>
        <v>-82.969031761057963</v>
      </c>
      <c r="I265" s="9">
        <v>419601979</v>
      </c>
      <c r="J265" s="12">
        <v>2.7</v>
      </c>
      <c r="K265" s="8" t="s">
        <v>17</v>
      </c>
      <c r="L265" s="7" t="s">
        <v>17</v>
      </c>
      <c r="M265" s="7" t="s">
        <v>17</v>
      </c>
      <c r="N265" s="9"/>
      <c r="O265" s="9"/>
      <c r="P265" s="9"/>
      <c r="Q265" s="9"/>
      <c r="R265" s="10"/>
      <c r="S265" s="10"/>
      <c r="T265" s="11"/>
    </row>
    <row r="266" spans="1:20" ht="85.5">
      <c r="A266" s="6">
        <v>1</v>
      </c>
      <c r="B266" s="6"/>
      <c r="C266" s="7" t="s">
        <v>343</v>
      </c>
      <c r="D266" s="8" t="s">
        <v>17</v>
      </c>
      <c r="E266" s="9"/>
      <c r="F266" s="9"/>
      <c r="G266" s="9"/>
      <c r="H266" s="10" t="s">
        <v>17</v>
      </c>
      <c r="I266" s="9"/>
      <c r="J266" s="10" t="s">
        <v>17</v>
      </c>
      <c r="K266" s="8" t="s">
        <v>22</v>
      </c>
      <c r="L266" s="7" t="s">
        <v>344</v>
      </c>
      <c r="M266" s="7" t="s">
        <v>220</v>
      </c>
      <c r="N266" s="9">
        <v>260</v>
      </c>
      <c r="O266" s="9">
        <v>80</v>
      </c>
      <c r="P266" s="9">
        <v>100</v>
      </c>
      <c r="Q266" s="9">
        <v>134</v>
      </c>
      <c r="R266" s="10">
        <v>51.5</v>
      </c>
      <c r="S266" s="10">
        <v>67.5</v>
      </c>
      <c r="T266" s="11" t="s">
        <v>3226</v>
      </c>
    </row>
    <row r="267" spans="1:20" ht="99.75">
      <c r="A267" s="6">
        <v>1</v>
      </c>
      <c r="B267" s="6"/>
      <c r="C267" s="6"/>
      <c r="D267" s="8" t="s">
        <v>17</v>
      </c>
      <c r="E267" s="9"/>
      <c r="F267" s="9"/>
      <c r="G267" s="9"/>
      <c r="H267" s="10" t="s">
        <v>17</v>
      </c>
      <c r="I267" s="9"/>
      <c r="J267" s="10" t="s">
        <v>17</v>
      </c>
      <c r="K267" s="8" t="s">
        <v>22</v>
      </c>
      <c r="L267" s="7" t="s">
        <v>345</v>
      </c>
      <c r="M267" s="7" t="s">
        <v>346</v>
      </c>
      <c r="N267" s="9">
        <v>29</v>
      </c>
      <c r="O267" s="9">
        <v>14</v>
      </c>
      <c r="P267" s="9">
        <v>14</v>
      </c>
      <c r="Q267" s="9">
        <v>1</v>
      </c>
      <c r="R267" s="10">
        <v>3.4</v>
      </c>
      <c r="S267" s="10">
        <v>-92.9</v>
      </c>
      <c r="T267" s="11" t="s">
        <v>3227</v>
      </c>
    </row>
    <row r="268" spans="1:20" ht="99.75">
      <c r="A268" s="6">
        <v>1</v>
      </c>
      <c r="B268" s="6"/>
      <c r="C268" s="6"/>
      <c r="D268" s="8" t="s">
        <v>17</v>
      </c>
      <c r="E268" s="9"/>
      <c r="F268" s="9"/>
      <c r="G268" s="9"/>
      <c r="H268" s="10" t="s">
        <v>17</v>
      </c>
      <c r="I268" s="9"/>
      <c r="J268" s="10" t="s">
        <v>17</v>
      </c>
      <c r="K268" s="8" t="s">
        <v>22</v>
      </c>
      <c r="L268" s="7" t="s">
        <v>345</v>
      </c>
      <c r="M268" s="7" t="s">
        <v>347</v>
      </c>
      <c r="N268" s="9">
        <v>35</v>
      </c>
      <c r="O268" s="9">
        <v>17</v>
      </c>
      <c r="P268" s="9">
        <v>13</v>
      </c>
      <c r="Q268" s="9">
        <v>2</v>
      </c>
      <c r="R268" s="10">
        <v>5.7</v>
      </c>
      <c r="S268" s="10">
        <v>-88.2</v>
      </c>
      <c r="T268" s="11" t="s">
        <v>3227</v>
      </c>
    </row>
    <row r="269" spans="1:20" ht="42.75">
      <c r="A269" s="6">
        <v>1</v>
      </c>
      <c r="B269" s="6"/>
      <c r="C269" s="7" t="s">
        <v>348</v>
      </c>
      <c r="D269" s="8" t="s">
        <v>295</v>
      </c>
      <c r="E269" s="9">
        <v>4957845</v>
      </c>
      <c r="F269" s="9">
        <v>5610014</v>
      </c>
      <c r="G269" s="9">
        <f>IFERROR(F269-E269,0)</f>
        <v>652169</v>
      </c>
      <c r="H269" s="12">
        <f>IFERROR((F269/E269-1)*100,0)</f>
        <v>13.154283766434816</v>
      </c>
      <c r="I269" s="9">
        <v>12297037</v>
      </c>
      <c r="J269" s="12">
        <v>45.6</v>
      </c>
      <c r="K269" s="8" t="s">
        <v>17</v>
      </c>
      <c r="L269" s="7" t="s">
        <v>17</v>
      </c>
      <c r="M269" s="7" t="s">
        <v>17</v>
      </c>
      <c r="N269" s="9"/>
      <c r="O269" s="9"/>
      <c r="P269" s="9"/>
      <c r="Q269" s="9"/>
      <c r="R269" s="10" t="s">
        <v>17</v>
      </c>
      <c r="S269" s="10" t="s">
        <v>17</v>
      </c>
      <c r="T269" s="11"/>
    </row>
    <row r="270" spans="1:20" ht="28.5">
      <c r="A270" s="6">
        <v>1</v>
      </c>
      <c r="B270" s="6"/>
      <c r="C270" s="7" t="s">
        <v>349</v>
      </c>
      <c r="D270" s="8" t="s">
        <v>17</v>
      </c>
      <c r="E270" s="9"/>
      <c r="F270" s="9"/>
      <c r="G270" s="9"/>
      <c r="H270" s="10" t="s">
        <v>17</v>
      </c>
      <c r="I270" s="9"/>
      <c r="J270" s="10" t="s">
        <v>17</v>
      </c>
      <c r="K270" s="8" t="s">
        <v>22</v>
      </c>
      <c r="L270" s="7" t="s">
        <v>350</v>
      </c>
      <c r="M270" s="7" t="s">
        <v>216</v>
      </c>
      <c r="N270" s="9">
        <v>200</v>
      </c>
      <c r="O270" s="9">
        <v>0</v>
      </c>
      <c r="P270" s="9">
        <v>6</v>
      </c>
      <c r="Q270" s="9">
        <v>3</v>
      </c>
      <c r="R270" s="10">
        <v>1.5</v>
      </c>
      <c r="S270" s="13" t="s">
        <v>25</v>
      </c>
      <c r="T270" s="11" t="s">
        <v>3237</v>
      </c>
    </row>
    <row r="271" spans="1:20" ht="28.5">
      <c r="A271" s="6">
        <v>1</v>
      </c>
      <c r="B271" s="6"/>
      <c r="C271" s="6"/>
      <c r="D271" s="8" t="s">
        <v>17</v>
      </c>
      <c r="E271" s="9"/>
      <c r="F271" s="9"/>
      <c r="G271" s="9"/>
      <c r="H271" s="10" t="s">
        <v>17</v>
      </c>
      <c r="I271" s="9"/>
      <c r="J271" s="10" t="s">
        <v>17</v>
      </c>
      <c r="K271" s="8" t="s">
        <v>22</v>
      </c>
      <c r="L271" s="7" t="s">
        <v>351</v>
      </c>
      <c r="M271" s="7" t="s">
        <v>352</v>
      </c>
      <c r="N271" s="9">
        <v>300</v>
      </c>
      <c r="O271" s="9">
        <v>0</v>
      </c>
      <c r="P271" s="9">
        <v>0</v>
      </c>
      <c r="Q271" s="9">
        <v>2</v>
      </c>
      <c r="R271" s="10">
        <v>0.7</v>
      </c>
      <c r="S271" s="13" t="s">
        <v>25</v>
      </c>
      <c r="T271" s="11" t="s">
        <v>3237</v>
      </c>
    </row>
    <row r="272" spans="1:20" ht="42.75">
      <c r="A272" s="6">
        <v>1</v>
      </c>
      <c r="B272" s="6"/>
      <c r="C272" s="7" t="s">
        <v>353</v>
      </c>
      <c r="D272" s="8" t="s">
        <v>354</v>
      </c>
      <c r="E272" s="9">
        <v>8526470</v>
      </c>
      <c r="F272" s="9">
        <v>7114909</v>
      </c>
      <c r="G272" s="9">
        <f>IFERROR(F272-E272,0)</f>
        <v>-1411561</v>
      </c>
      <c r="H272" s="12">
        <f>IFERROR((F272/E272-1)*100,0)</f>
        <v>-16.55504564022392</v>
      </c>
      <c r="I272" s="9">
        <v>133201848</v>
      </c>
      <c r="J272" s="12">
        <v>5.3</v>
      </c>
      <c r="K272" s="8" t="s">
        <v>17</v>
      </c>
      <c r="L272" s="7" t="s">
        <v>17</v>
      </c>
      <c r="M272" s="7" t="s">
        <v>17</v>
      </c>
      <c r="N272" s="9"/>
      <c r="O272" s="9"/>
      <c r="P272" s="9"/>
      <c r="Q272" s="9"/>
      <c r="R272" s="10" t="s">
        <v>17</v>
      </c>
      <c r="S272" s="10" t="s">
        <v>17</v>
      </c>
      <c r="T272" s="11" t="s">
        <v>17</v>
      </c>
    </row>
    <row r="273" spans="1:20" ht="28.5">
      <c r="A273" s="6">
        <v>1</v>
      </c>
      <c r="B273" s="6"/>
      <c r="C273" s="7" t="s">
        <v>355</v>
      </c>
      <c r="D273" s="8" t="s">
        <v>17</v>
      </c>
      <c r="E273" s="9"/>
      <c r="F273" s="9"/>
      <c r="G273" s="9"/>
      <c r="H273" s="10" t="s">
        <v>17</v>
      </c>
      <c r="I273" s="9"/>
      <c r="J273" s="10" t="s">
        <v>17</v>
      </c>
      <c r="K273" s="8" t="s">
        <v>22</v>
      </c>
      <c r="L273" s="7" t="s">
        <v>69</v>
      </c>
      <c r="M273" s="7" t="s">
        <v>70</v>
      </c>
      <c r="N273" s="9">
        <v>14000</v>
      </c>
      <c r="O273" s="9">
        <v>6300</v>
      </c>
      <c r="P273" s="9">
        <v>7359</v>
      </c>
      <c r="Q273" s="9">
        <v>5460</v>
      </c>
      <c r="R273" s="13">
        <v>39</v>
      </c>
      <c r="S273" s="13">
        <v>-13.3</v>
      </c>
      <c r="T273" s="11" t="s">
        <v>3238</v>
      </c>
    </row>
    <row r="274" spans="1:20" ht="28.5">
      <c r="A274" s="6">
        <v>1</v>
      </c>
      <c r="B274" s="6"/>
      <c r="C274" s="6"/>
      <c r="D274" s="8" t="s">
        <v>17</v>
      </c>
      <c r="E274" s="9"/>
      <c r="F274" s="9"/>
      <c r="G274" s="9"/>
      <c r="H274" s="10" t="s">
        <v>17</v>
      </c>
      <c r="I274" s="9"/>
      <c r="J274" s="10" t="s">
        <v>17</v>
      </c>
      <c r="K274" s="8" t="s">
        <v>22</v>
      </c>
      <c r="L274" s="7" t="s">
        <v>356</v>
      </c>
      <c r="M274" s="7" t="s">
        <v>357</v>
      </c>
      <c r="N274" s="9">
        <v>130</v>
      </c>
      <c r="O274" s="9">
        <v>59</v>
      </c>
      <c r="P274" s="9">
        <v>61</v>
      </c>
      <c r="Q274" s="9">
        <v>38</v>
      </c>
      <c r="R274" s="13">
        <v>29.2</v>
      </c>
      <c r="S274" s="13">
        <v>-35.6</v>
      </c>
      <c r="T274" s="11" t="s">
        <v>3239</v>
      </c>
    </row>
    <row r="275" spans="1:20" ht="28.5">
      <c r="A275" s="6">
        <v>1</v>
      </c>
      <c r="B275" s="6"/>
      <c r="C275" s="6"/>
      <c r="D275" s="8" t="s">
        <v>17</v>
      </c>
      <c r="E275" s="9"/>
      <c r="F275" s="9"/>
      <c r="G275" s="9"/>
      <c r="H275" s="10" t="s">
        <v>17</v>
      </c>
      <c r="I275" s="9"/>
      <c r="J275" s="10" t="s">
        <v>17</v>
      </c>
      <c r="K275" s="8" t="s">
        <v>22</v>
      </c>
      <c r="L275" s="7" t="s">
        <v>358</v>
      </c>
      <c r="M275" s="7" t="s">
        <v>359</v>
      </c>
      <c r="N275" s="9">
        <v>1100000</v>
      </c>
      <c r="O275" s="9">
        <v>495000</v>
      </c>
      <c r="P275" s="9">
        <v>393178</v>
      </c>
      <c r="Q275" s="9">
        <v>359411</v>
      </c>
      <c r="R275" s="13">
        <v>32.700000000000003</v>
      </c>
      <c r="S275" s="13">
        <v>-27.4</v>
      </c>
      <c r="T275" s="11" t="s">
        <v>3239</v>
      </c>
    </row>
    <row r="276" spans="1:20" ht="28.5">
      <c r="A276" s="6">
        <v>1</v>
      </c>
      <c r="B276" s="6"/>
      <c r="C276" s="6"/>
      <c r="D276" s="8" t="s">
        <v>17</v>
      </c>
      <c r="E276" s="9"/>
      <c r="F276" s="9"/>
      <c r="G276" s="9"/>
      <c r="H276" s="10" t="s">
        <v>17</v>
      </c>
      <c r="I276" s="9"/>
      <c r="J276" s="10" t="s">
        <v>17</v>
      </c>
      <c r="K276" s="8" t="s">
        <v>22</v>
      </c>
      <c r="L276" s="7" t="s">
        <v>360</v>
      </c>
      <c r="M276" s="7" t="s">
        <v>361</v>
      </c>
      <c r="N276" s="9">
        <v>400000</v>
      </c>
      <c r="O276" s="9">
        <v>180000</v>
      </c>
      <c r="P276" s="9">
        <v>154702</v>
      </c>
      <c r="Q276" s="9">
        <v>123687</v>
      </c>
      <c r="R276" s="13">
        <v>30.9</v>
      </c>
      <c r="S276" s="13">
        <v>-31.3</v>
      </c>
      <c r="T276" s="11" t="s">
        <v>3240</v>
      </c>
    </row>
    <row r="277" spans="1:20" ht="28.5">
      <c r="A277" s="6">
        <v>1</v>
      </c>
      <c r="B277" s="6"/>
      <c r="C277" s="6"/>
      <c r="D277" s="8" t="s">
        <v>17</v>
      </c>
      <c r="E277" s="9"/>
      <c r="F277" s="9"/>
      <c r="G277" s="9"/>
      <c r="H277" s="10" t="s">
        <v>17</v>
      </c>
      <c r="I277" s="9"/>
      <c r="J277" s="10" t="s">
        <v>17</v>
      </c>
      <c r="K277" s="8" t="s">
        <v>22</v>
      </c>
      <c r="L277" s="7" t="s">
        <v>362</v>
      </c>
      <c r="M277" s="7" t="s">
        <v>363</v>
      </c>
      <c r="N277" s="9">
        <v>1500</v>
      </c>
      <c r="O277" s="9">
        <v>675</v>
      </c>
      <c r="P277" s="9">
        <v>770</v>
      </c>
      <c r="Q277" s="9">
        <v>508</v>
      </c>
      <c r="R277" s="13">
        <v>33.9</v>
      </c>
      <c r="S277" s="13">
        <v>-24.7</v>
      </c>
      <c r="T277" s="11" t="s">
        <v>3240</v>
      </c>
    </row>
    <row r="278" spans="1:20">
      <c r="A278" s="6">
        <v>1</v>
      </c>
      <c r="B278" s="6"/>
      <c r="C278" s="6"/>
      <c r="D278" s="6"/>
      <c r="E278" s="6"/>
      <c r="F278" s="6"/>
      <c r="G278" s="6"/>
      <c r="H278" s="6"/>
      <c r="I278" s="6"/>
      <c r="J278" s="6"/>
      <c r="K278" s="6"/>
      <c r="L278" s="6"/>
      <c r="M278" s="6"/>
      <c r="N278" s="6"/>
      <c r="O278" s="6"/>
      <c r="P278" s="6"/>
      <c r="Q278" s="6"/>
      <c r="R278" s="6"/>
      <c r="S278" s="6"/>
      <c r="T278" s="11"/>
    </row>
    <row r="279" spans="1:20" ht="42.75">
      <c r="A279" s="6">
        <v>1</v>
      </c>
      <c r="B279" s="6"/>
      <c r="C279" s="7" t="s">
        <v>364</v>
      </c>
      <c r="D279" s="8" t="s">
        <v>204</v>
      </c>
      <c r="E279" s="9">
        <v>89568959.400000006</v>
      </c>
      <c r="F279" s="9">
        <v>266666712</v>
      </c>
      <c r="G279" s="9">
        <f>IFERROR(F279-E279,0)</f>
        <v>177097752.59999999</v>
      </c>
      <c r="H279" s="12">
        <f>IFERROR((F279/E279-1)*100,0)</f>
        <v>197.72223969814254</v>
      </c>
      <c r="I279" s="9">
        <v>1725718462</v>
      </c>
      <c r="J279" s="12">
        <v>15.5</v>
      </c>
      <c r="K279" s="8" t="s">
        <v>17</v>
      </c>
      <c r="L279" s="7" t="s">
        <v>17</v>
      </c>
      <c r="M279" s="7" t="s">
        <v>17</v>
      </c>
      <c r="N279" s="9"/>
      <c r="O279" s="9"/>
      <c r="P279" s="9"/>
      <c r="Q279" s="9"/>
      <c r="R279" s="10" t="s">
        <v>17</v>
      </c>
      <c r="S279" s="10" t="s">
        <v>17</v>
      </c>
      <c r="T279" s="11" t="s">
        <v>17</v>
      </c>
    </row>
    <row r="280" spans="1:20" ht="57">
      <c r="A280" s="6">
        <v>1</v>
      </c>
      <c r="B280" s="6"/>
      <c r="C280" s="7" t="s">
        <v>365</v>
      </c>
      <c r="D280" s="8" t="s">
        <v>17</v>
      </c>
      <c r="E280" s="9"/>
      <c r="F280" s="9"/>
      <c r="G280" s="9"/>
      <c r="H280" s="10" t="s">
        <v>17</v>
      </c>
      <c r="I280" s="9"/>
      <c r="J280" s="10" t="s">
        <v>17</v>
      </c>
      <c r="K280" s="8" t="s">
        <v>22</v>
      </c>
      <c r="L280" s="7" t="s">
        <v>366</v>
      </c>
      <c r="M280" s="7" t="s">
        <v>367</v>
      </c>
      <c r="N280" s="9">
        <v>1500</v>
      </c>
      <c r="O280" s="9">
        <v>540</v>
      </c>
      <c r="P280" s="9">
        <v>386</v>
      </c>
      <c r="Q280" s="9">
        <v>22</v>
      </c>
      <c r="R280" s="10">
        <v>1.5</v>
      </c>
      <c r="S280" s="10">
        <v>-95.9</v>
      </c>
      <c r="T280" s="11" t="s">
        <v>3241</v>
      </c>
    </row>
    <row r="281" spans="1:20" ht="28.5">
      <c r="A281" s="6">
        <v>1</v>
      </c>
      <c r="B281" s="6"/>
      <c r="C281" s="6"/>
      <c r="D281" s="8" t="s">
        <v>17</v>
      </c>
      <c r="E281" s="9"/>
      <c r="F281" s="9"/>
      <c r="G281" s="9"/>
      <c r="H281" s="10" t="s">
        <v>17</v>
      </c>
      <c r="I281" s="9"/>
      <c r="J281" s="10" t="s">
        <v>17</v>
      </c>
      <c r="K281" s="8" t="s">
        <v>22</v>
      </c>
      <c r="L281" s="7" t="s">
        <v>368</v>
      </c>
      <c r="M281" s="7" t="s">
        <v>369</v>
      </c>
      <c r="N281" s="9">
        <v>100</v>
      </c>
      <c r="O281" s="9">
        <v>25</v>
      </c>
      <c r="P281" s="9">
        <v>42</v>
      </c>
      <c r="Q281" s="9">
        <v>0</v>
      </c>
      <c r="R281" s="10" t="s">
        <v>25</v>
      </c>
      <c r="S281" s="10" t="s">
        <v>25</v>
      </c>
      <c r="T281" s="11" t="s">
        <v>3228</v>
      </c>
    </row>
    <row r="282" spans="1:20" ht="28.5">
      <c r="A282" s="6">
        <v>1</v>
      </c>
      <c r="B282" s="6"/>
      <c r="C282" s="6"/>
      <c r="D282" s="8" t="s">
        <v>17</v>
      </c>
      <c r="E282" s="9"/>
      <c r="F282" s="9"/>
      <c r="G282" s="9"/>
      <c r="H282" s="10" t="s">
        <v>17</v>
      </c>
      <c r="I282" s="9"/>
      <c r="J282" s="10" t="s">
        <v>17</v>
      </c>
      <c r="K282" s="8" t="s">
        <v>22</v>
      </c>
      <c r="L282" s="7" t="s">
        <v>370</v>
      </c>
      <c r="M282" s="7" t="s">
        <v>371</v>
      </c>
      <c r="N282" s="9">
        <v>1600</v>
      </c>
      <c r="O282" s="9">
        <v>578</v>
      </c>
      <c r="P282" s="9">
        <v>212</v>
      </c>
      <c r="Q282" s="9">
        <v>300</v>
      </c>
      <c r="R282" s="10">
        <v>18.8</v>
      </c>
      <c r="S282" s="10">
        <v>-48.1</v>
      </c>
      <c r="T282" s="11" t="s">
        <v>3228</v>
      </c>
    </row>
    <row r="283" spans="1:20" ht="28.5">
      <c r="A283" s="6">
        <v>1</v>
      </c>
      <c r="B283" s="6"/>
      <c r="C283" s="6"/>
      <c r="D283" s="8" t="s">
        <v>17</v>
      </c>
      <c r="E283" s="9"/>
      <c r="F283" s="9"/>
      <c r="G283" s="9"/>
      <c r="H283" s="10" t="s">
        <v>17</v>
      </c>
      <c r="I283" s="9"/>
      <c r="J283" s="10" t="s">
        <v>17</v>
      </c>
      <c r="K283" s="8" t="s">
        <v>22</v>
      </c>
      <c r="L283" s="7" t="s">
        <v>372</v>
      </c>
      <c r="M283" s="7" t="s">
        <v>373</v>
      </c>
      <c r="N283" s="9">
        <v>260</v>
      </c>
      <c r="O283" s="9">
        <v>91</v>
      </c>
      <c r="P283" s="9">
        <v>2</v>
      </c>
      <c r="Q283" s="9">
        <v>0</v>
      </c>
      <c r="R283" s="10" t="s">
        <v>25</v>
      </c>
      <c r="S283" s="10" t="s">
        <v>25</v>
      </c>
      <c r="T283" s="11" t="s">
        <v>3228</v>
      </c>
    </row>
    <row r="284" spans="1:20" ht="28.5">
      <c r="A284" s="6">
        <v>1</v>
      </c>
      <c r="B284" s="6"/>
      <c r="C284" s="6"/>
      <c r="D284" s="8" t="s">
        <v>17</v>
      </c>
      <c r="E284" s="9"/>
      <c r="F284" s="9"/>
      <c r="G284" s="9"/>
      <c r="H284" s="10" t="s">
        <v>17</v>
      </c>
      <c r="I284" s="9"/>
      <c r="J284" s="10" t="s">
        <v>17</v>
      </c>
      <c r="K284" s="8" t="s">
        <v>22</v>
      </c>
      <c r="L284" s="7" t="s">
        <v>374</v>
      </c>
      <c r="M284" s="7" t="s">
        <v>373</v>
      </c>
      <c r="N284" s="9">
        <v>290</v>
      </c>
      <c r="O284" s="9">
        <v>108</v>
      </c>
      <c r="P284" s="9">
        <v>22</v>
      </c>
      <c r="Q284" s="9">
        <v>10</v>
      </c>
      <c r="R284" s="13">
        <v>3.4</v>
      </c>
      <c r="S284" s="13">
        <v>-90.7</v>
      </c>
      <c r="T284" s="11" t="s">
        <v>3228</v>
      </c>
    </row>
    <row r="285" spans="1:20" ht="28.5">
      <c r="A285" s="6">
        <v>1</v>
      </c>
      <c r="B285" s="6"/>
      <c r="C285" s="6"/>
      <c r="D285" s="8" t="s">
        <v>17</v>
      </c>
      <c r="E285" s="9"/>
      <c r="F285" s="9"/>
      <c r="G285" s="9"/>
      <c r="H285" s="10" t="s">
        <v>17</v>
      </c>
      <c r="I285" s="9"/>
      <c r="J285" s="10" t="s">
        <v>17</v>
      </c>
      <c r="K285" s="8" t="s">
        <v>22</v>
      </c>
      <c r="L285" s="7" t="s">
        <v>375</v>
      </c>
      <c r="M285" s="7" t="s">
        <v>376</v>
      </c>
      <c r="N285" s="9">
        <v>1800</v>
      </c>
      <c r="O285" s="9">
        <v>680</v>
      </c>
      <c r="P285" s="9">
        <v>815</v>
      </c>
      <c r="Q285" s="9">
        <v>0</v>
      </c>
      <c r="R285" s="10" t="s">
        <v>25</v>
      </c>
      <c r="S285" s="10" t="s">
        <v>25</v>
      </c>
      <c r="T285" s="11" t="s">
        <v>3242</v>
      </c>
    </row>
    <row r="286" spans="1:20" ht="28.5">
      <c r="A286" s="6">
        <v>1</v>
      </c>
      <c r="B286" s="6"/>
      <c r="C286" s="6"/>
      <c r="D286" s="8" t="s">
        <v>17</v>
      </c>
      <c r="E286" s="9"/>
      <c r="F286" s="9"/>
      <c r="G286" s="9"/>
      <c r="H286" s="10" t="s">
        <v>17</v>
      </c>
      <c r="I286" s="9"/>
      <c r="J286" s="10" t="s">
        <v>17</v>
      </c>
      <c r="K286" s="8" t="s">
        <v>22</v>
      </c>
      <c r="L286" s="7" t="s">
        <v>377</v>
      </c>
      <c r="M286" s="7" t="s">
        <v>378</v>
      </c>
      <c r="N286" s="9">
        <v>400</v>
      </c>
      <c r="O286" s="9">
        <v>144</v>
      </c>
      <c r="P286" s="9">
        <v>61</v>
      </c>
      <c r="Q286" s="9">
        <v>0</v>
      </c>
      <c r="R286" s="10" t="s">
        <v>25</v>
      </c>
      <c r="S286" s="10" t="s">
        <v>25</v>
      </c>
      <c r="T286" s="11" t="s">
        <v>3242</v>
      </c>
    </row>
    <row r="287" spans="1:20" ht="28.5">
      <c r="A287" s="6">
        <v>1</v>
      </c>
      <c r="B287" s="6"/>
      <c r="C287" s="6"/>
      <c r="D287" s="8" t="s">
        <v>17</v>
      </c>
      <c r="E287" s="9"/>
      <c r="F287" s="9"/>
      <c r="G287" s="9"/>
      <c r="H287" s="10" t="s">
        <v>17</v>
      </c>
      <c r="I287" s="9"/>
      <c r="J287" s="10" t="s">
        <v>17</v>
      </c>
      <c r="K287" s="8" t="s">
        <v>22</v>
      </c>
      <c r="L287" s="7" t="s">
        <v>377</v>
      </c>
      <c r="M287" s="7" t="s">
        <v>379</v>
      </c>
      <c r="N287" s="9">
        <v>200</v>
      </c>
      <c r="O287" s="9">
        <v>85</v>
      </c>
      <c r="P287" s="9">
        <v>58</v>
      </c>
      <c r="Q287" s="9">
        <v>0</v>
      </c>
      <c r="R287" s="10" t="s">
        <v>25</v>
      </c>
      <c r="S287" s="10" t="s">
        <v>25</v>
      </c>
      <c r="T287" s="11" t="s">
        <v>3242</v>
      </c>
    </row>
    <row r="288" spans="1:20" ht="28.5">
      <c r="A288" s="6">
        <v>1</v>
      </c>
      <c r="B288" s="6"/>
      <c r="C288" s="6"/>
      <c r="D288" s="8" t="s">
        <v>17</v>
      </c>
      <c r="E288" s="9"/>
      <c r="F288" s="9"/>
      <c r="G288" s="9"/>
      <c r="H288" s="10" t="s">
        <v>17</v>
      </c>
      <c r="I288" s="9"/>
      <c r="J288" s="10" t="s">
        <v>17</v>
      </c>
      <c r="K288" s="8" t="s">
        <v>22</v>
      </c>
      <c r="L288" s="7" t="s">
        <v>380</v>
      </c>
      <c r="M288" s="7" t="s">
        <v>381</v>
      </c>
      <c r="N288" s="9">
        <v>20000</v>
      </c>
      <c r="O288" s="9">
        <v>7200</v>
      </c>
      <c r="P288" s="9">
        <v>19884</v>
      </c>
      <c r="Q288" s="9">
        <v>2780</v>
      </c>
      <c r="R288" s="10">
        <v>13.9</v>
      </c>
      <c r="S288" s="10">
        <v>-61.4</v>
      </c>
      <c r="T288" s="11" t="s">
        <v>3229</v>
      </c>
    </row>
    <row r="289" spans="1:20" ht="28.5">
      <c r="A289" s="6">
        <v>1</v>
      </c>
      <c r="B289" s="6"/>
      <c r="C289" s="6"/>
      <c r="D289" s="8" t="s">
        <v>17</v>
      </c>
      <c r="E289" s="9"/>
      <c r="F289" s="9"/>
      <c r="G289" s="9"/>
      <c r="H289" s="10" t="s">
        <v>17</v>
      </c>
      <c r="I289" s="9"/>
      <c r="J289" s="10" t="s">
        <v>17</v>
      </c>
      <c r="K289" s="8" t="s">
        <v>22</v>
      </c>
      <c r="L289" s="7" t="s">
        <v>380</v>
      </c>
      <c r="M289" s="7" t="s">
        <v>382</v>
      </c>
      <c r="N289" s="9">
        <v>50</v>
      </c>
      <c r="O289" s="9">
        <v>18</v>
      </c>
      <c r="P289" s="9">
        <v>40</v>
      </c>
      <c r="Q289" s="9">
        <v>0</v>
      </c>
      <c r="R289" s="10" t="s">
        <v>25</v>
      </c>
      <c r="S289" s="10" t="s">
        <v>25</v>
      </c>
      <c r="T289" s="11" t="s">
        <v>3242</v>
      </c>
    </row>
    <row r="290" spans="1:20" ht="28.5">
      <c r="A290" s="6">
        <v>1</v>
      </c>
      <c r="B290" s="6"/>
      <c r="C290" s="7" t="s">
        <v>383</v>
      </c>
      <c r="D290" s="8" t="s">
        <v>285</v>
      </c>
      <c r="E290" s="9">
        <v>13061059.290000001</v>
      </c>
      <c r="F290" s="9">
        <v>16131159</v>
      </c>
      <c r="G290" s="9">
        <f>IFERROR(F290-E290,0)</f>
        <v>3070099.709999999</v>
      </c>
      <c r="H290" s="12">
        <f>IFERROR((F290/E290-1)*100,0)</f>
        <v>23.505748207961762</v>
      </c>
      <c r="I290" s="9">
        <v>45685038</v>
      </c>
      <c r="J290" s="12">
        <v>35.299999999999997</v>
      </c>
      <c r="K290" s="8" t="s">
        <v>17</v>
      </c>
      <c r="L290" s="7" t="s">
        <v>17</v>
      </c>
      <c r="M290" s="7" t="s">
        <v>17</v>
      </c>
      <c r="N290" s="9"/>
      <c r="O290" s="9"/>
      <c r="P290" s="9"/>
      <c r="Q290" s="9"/>
      <c r="R290" s="10" t="s">
        <v>17</v>
      </c>
      <c r="S290" s="10" t="s">
        <v>17</v>
      </c>
      <c r="T290" s="11" t="s">
        <v>17</v>
      </c>
    </row>
    <row r="291" spans="1:20" ht="28.5">
      <c r="A291" s="6">
        <v>1</v>
      </c>
      <c r="B291" s="6"/>
      <c r="C291" s="7" t="s">
        <v>384</v>
      </c>
      <c r="D291" s="8" t="s">
        <v>17</v>
      </c>
      <c r="E291" s="9"/>
      <c r="F291" s="9"/>
      <c r="G291" s="9"/>
      <c r="H291" s="10" t="s">
        <v>17</v>
      </c>
      <c r="I291" s="9"/>
      <c r="J291" s="10" t="s">
        <v>17</v>
      </c>
      <c r="K291" s="8" t="s">
        <v>22</v>
      </c>
      <c r="L291" s="7" t="s">
        <v>385</v>
      </c>
      <c r="M291" s="7" t="s">
        <v>386</v>
      </c>
      <c r="N291" s="9">
        <v>65</v>
      </c>
      <c r="O291" s="9">
        <v>28</v>
      </c>
      <c r="P291" s="9">
        <v>28</v>
      </c>
      <c r="Q291" s="9">
        <v>18</v>
      </c>
      <c r="R291" s="13">
        <v>27.7</v>
      </c>
      <c r="S291" s="13">
        <v>-35.700000000000003</v>
      </c>
      <c r="T291" s="11" t="s">
        <v>3249</v>
      </c>
    </row>
    <row r="292" spans="1:20" ht="28.5">
      <c r="A292" s="6">
        <v>1</v>
      </c>
      <c r="B292" s="6"/>
      <c r="C292" s="6"/>
      <c r="D292" s="8" t="s">
        <v>17</v>
      </c>
      <c r="E292" s="9"/>
      <c r="F292" s="9"/>
      <c r="G292" s="9"/>
      <c r="H292" s="10" t="s">
        <v>17</v>
      </c>
      <c r="I292" s="9"/>
      <c r="J292" s="10" t="s">
        <v>17</v>
      </c>
      <c r="K292" s="8" t="s">
        <v>22</v>
      </c>
      <c r="L292" s="7" t="s">
        <v>387</v>
      </c>
      <c r="M292" s="7" t="s">
        <v>386</v>
      </c>
      <c r="N292" s="9">
        <v>174</v>
      </c>
      <c r="O292" s="9">
        <v>75</v>
      </c>
      <c r="P292" s="9">
        <v>75</v>
      </c>
      <c r="Q292" s="9">
        <v>8</v>
      </c>
      <c r="R292" s="10">
        <v>4.5999999999999996</v>
      </c>
      <c r="S292" s="10">
        <v>-89.3</v>
      </c>
      <c r="T292" s="11" t="s">
        <v>3249</v>
      </c>
    </row>
    <row r="293" spans="1:20" ht="28.5">
      <c r="A293" s="6">
        <v>1</v>
      </c>
      <c r="B293" s="6"/>
      <c r="C293" s="6"/>
      <c r="D293" s="8" t="s">
        <v>17</v>
      </c>
      <c r="E293" s="9"/>
      <c r="F293" s="9"/>
      <c r="G293" s="9"/>
      <c r="H293" s="10" t="s">
        <v>17</v>
      </c>
      <c r="I293" s="9"/>
      <c r="J293" s="10" t="s">
        <v>17</v>
      </c>
      <c r="K293" s="8" t="s">
        <v>22</v>
      </c>
      <c r="L293" s="7" t="s">
        <v>388</v>
      </c>
      <c r="M293" s="7" t="s">
        <v>389</v>
      </c>
      <c r="N293" s="9">
        <v>3</v>
      </c>
      <c r="O293" s="9">
        <v>0</v>
      </c>
      <c r="P293" s="9">
        <v>1</v>
      </c>
      <c r="Q293" s="9">
        <v>4</v>
      </c>
      <c r="R293" s="13">
        <v>133.30000000000001</v>
      </c>
      <c r="S293" s="10" t="s">
        <v>25</v>
      </c>
      <c r="T293" s="11" t="s">
        <v>3230</v>
      </c>
    </row>
    <row r="294" spans="1:20" ht="28.5">
      <c r="A294" s="6">
        <v>1</v>
      </c>
      <c r="B294" s="6"/>
      <c r="C294" s="6"/>
      <c r="D294" s="8" t="s">
        <v>17</v>
      </c>
      <c r="E294" s="9"/>
      <c r="F294" s="9"/>
      <c r="G294" s="9"/>
      <c r="H294" s="10" t="s">
        <v>17</v>
      </c>
      <c r="I294" s="9"/>
      <c r="J294" s="10" t="s">
        <v>17</v>
      </c>
      <c r="K294" s="8" t="s">
        <v>22</v>
      </c>
      <c r="L294" s="7" t="s">
        <v>390</v>
      </c>
      <c r="M294" s="7" t="s">
        <v>91</v>
      </c>
      <c r="N294" s="9">
        <v>200</v>
      </c>
      <c r="O294" s="9">
        <v>80</v>
      </c>
      <c r="P294" s="9">
        <v>540</v>
      </c>
      <c r="Q294" s="9">
        <v>725</v>
      </c>
      <c r="R294" s="10">
        <v>362.5</v>
      </c>
      <c r="S294" s="10">
        <v>806.3</v>
      </c>
      <c r="T294" s="11" t="s">
        <v>3231</v>
      </c>
    </row>
    <row r="295" spans="1:20" ht="28.5">
      <c r="A295" s="6">
        <v>1</v>
      </c>
      <c r="B295" s="6"/>
      <c r="C295" s="6"/>
      <c r="D295" s="8" t="s">
        <v>17</v>
      </c>
      <c r="E295" s="9"/>
      <c r="F295" s="9"/>
      <c r="G295" s="9"/>
      <c r="H295" s="10" t="s">
        <v>17</v>
      </c>
      <c r="I295" s="9"/>
      <c r="J295" s="10" t="s">
        <v>17</v>
      </c>
      <c r="K295" s="8" t="s">
        <v>22</v>
      </c>
      <c r="L295" s="7" t="s">
        <v>391</v>
      </c>
      <c r="M295" s="7" t="s">
        <v>91</v>
      </c>
      <c r="N295" s="9">
        <v>60</v>
      </c>
      <c r="O295" s="9">
        <v>30</v>
      </c>
      <c r="P295" s="9">
        <v>217</v>
      </c>
      <c r="Q295" s="9">
        <v>38</v>
      </c>
      <c r="R295" s="10">
        <v>63.3</v>
      </c>
      <c r="S295" s="10">
        <v>26.7</v>
      </c>
      <c r="T295" s="11" t="s">
        <v>3231</v>
      </c>
    </row>
    <row r="296" spans="1:20" ht="28.5">
      <c r="A296" s="6">
        <v>1</v>
      </c>
      <c r="B296" s="6"/>
      <c r="C296" s="6"/>
      <c r="D296" s="8" t="s">
        <v>17</v>
      </c>
      <c r="E296" s="9"/>
      <c r="F296" s="9"/>
      <c r="G296" s="9"/>
      <c r="H296" s="10" t="s">
        <v>17</v>
      </c>
      <c r="I296" s="9"/>
      <c r="J296" s="10" t="s">
        <v>17</v>
      </c>
      <c r="K296" s="8" t="s">
        <v>22</v>
      </c>
      <c r="L296" s="7" t="s">
        <v>392</v>
      </c>
      <c r="M296" s="7" t="s">
        <v>393</v>
      </c>
      <c r="N296" s="9">
        <v>100</v>
      </c>
      <c r="O296" s="9">
        <v>35</v>
      </c>
      <c r="P296" s="9">
        <v>37</v>
      </c>
      <c r="Q296" s="9">
        <v>59</v>
      </c>
      <c r="R296" s="13">
        <v>59</v>
      </c>
      <c r="S296" s="13">
        <v>68.599999999999994</v>
      </c>
      <c r="T296" s="11" t="s">
        <v>3250</v>
      </c>
    </row>
    <row r="297" spans="1:20" ht="71.25">
      <c r="A297" s="6">
        <v>1</v>
      </c>
      <c r="B297" s="6"/>
      <c r="C297" s="7" t="s">
        <v>394</v>
      </c>
      <c r="D297" s="8" t="s">
        <v>395</v>
      </c>
      <c r="E297" s="9">
        <v>577598049.82000005</v>
      </c>
      <c r="F297" s="9">
        <v>567952143</v>
      </c>
      <c r="G297" s="9">
        <f>IFERROR(F297-E297,0)</f>
        <v>-9645906.8200000525</v>
      </c>
      <c r="H297" s="12">
        <f>IFERROR((F297/E297-1)*100,0)</f>
        <v>-1.6700033566605765</v>
      </c>
      <c r="I297" s="9">
        <v>967398486</v>
      </c>
      <c r="J297" s="12">
        <v>58.7</v>
      </c>
      <c r="K297" s="8" t="s">
        <v>17</v>
      </c>
      <c r="L297" s="7" t="s">
        <v>17</v>
      </c>
      <c r="M297" s="7" t="s">
        <v>17</v>
      </c>
      <c r="N297" s="9"/>
      <c r="O297" s="9"/>
      <c r="P297" s="9"/>
      <c r="Q297" s="9"/>
      <c r="R297" s="10" t="s">
        <v>17</v>
      </c>
      <c r="S297" s="10" t="s">
        <v>17</v>
      </c>
      <c r="T297" s="11" t="s">
        <v>17</v>
      </c>
    </row>
    <row r="298" spans="1:20">
      <c r="A298" s="6">
        <v>1</v>
      </c>
      <c r="B298" s="6"/>
      <c r="C298" s="7"/>
      <c r="D298" s="6"/>
      <c r="E298" s="6"/>
      <c r="F298" s="6"/>
      <c r="G298" s="6"/>
      <c r="H298" s="6"/>
      <c r="I298" s="6"/>
      <c r="J298" s="6"/>
      <c r="K298" s="6"/>
      <c r="L298" s="6"/>
      <c r="M298" s="6"/>
      <c r="N298" s="6"/>
      <c r="O298" s="6"/>
      <c r="P298" s="6"/>
      <c r="Q298" s="6"/>
      <c r="R298" s="6"/>
      <c r="S298" s="6"/>
      <c r="T298" s="6"/>
    </row>
    <row r="299" spans="1:20" ht="28.5">
      <c r="A299" s="6">
        <v>1</v>
      </c>
      <c r="B299" s="6"/>
      <c r="C299" s="7" t="s">
        <v>365</v>
      </c>
      <c r="D299" s="8" t="s">
        <v>17</v>
      </c>
      <c r="E299" s="9"/>
      <c r="F299" s="9"/>
      <c r="G299" s="9"/>
      <c r="H299" s="10" t="s">
        <v>17</v>
      </c>
      <c r="I299" s="9"/>
      <c r="J299" s="10" t="s">
        <v>17</v>
      </c>
      <c r="K299" s="8" t="s">
        <v>22</v>
      </c>
      <c r="L299" s="7" t="s">
        <v>396</v>
      </c>
      <c r="M299" s="7" t="s">
        <v>373</v>
      </c>
      <c r="N299" s="9">
        <v>12</v>
      </c>
      <c r="O299" s="9">
        <v>2</v>
      </c>
      <c r="P299" s="9">
        <v>0</v>
      </c>
      <c r="Q299" s="9">
        <v>0</v>
      </c>
      <c r="R299" s="10" t="s">
        <v>25</v>
      </c>
      <c r="S299" s="10" t="s">
        <v>25</v>
      </c>
      <c r="T299" s="11" t="s">
        <v>3243</v>
      </c>
    </row>
    <row r="300" spans="1:20" ht="28.5">
      <c r="A300" s="6">
        <v>1</v>
      </c>
      <c r="B300" s="6"/>
      <c r="C300" s="6"/>
      <c r="D300" s="8" t="s">
        <v>17</v>
      </c>
      <c r="E300" s="9"/>
      <c r="F300" s="9"/>
      <c r="G300" s="9"/>
      <c r="H300" s="10" t="s">
        <v>17</v>
      </c>
      <c r="I300" s="9"/>
      <c r="J300" s="10" t="s">
        <v>17</v>
      </c>
      <c r="K300" s="8" t="s">
        <v>22</v>
      </c>
      <c r="L300" s="7" t="s">
        <v>397</v>
      </c>
      <c r="M300" s="7" t="s">
        <v>398</v>
      </c>
      <c r="N300" s="9">
        <v>13729</v>
      </c>
      <c r="O300" s="9">
        <v>649</v>
      </c>
      <c r="P300" s="9">
        <v>947</v>
      </c>
      <c r="Q300" s="9">
        <v>4342</v>
      </c>
      <c r="R300" s="13">
        <v>31.6</v>
      </c>
      <c r="S300" s="13">
        <v>569</v>
      </c>
      <c r="T300" s="11" t="s">
        <v>3251</v>
      </c>
    </row>
    <row r="301" spans="1:20">
      <c r="A301" s="6">
        <v>1</v>
      </c>
      <c r="B301" s="6"/>
      <c r="C301" s="6"/>
      <c r="D301" s="8" t="s">
        <v>17</v>
      </c>
      <c r="E301" s="9"/>
      <c r="F301" s="9"/>
      <c r="G301" s="9"/>
      <c r="H301" s="10" t="s">
        <v>17</v>
      </c>
      <c r="I301" s="9"/>
      <c r="J301" s="10" t="s">
        <v>17</v>
      </c>
      <c r="K301" s="8" t="s">
        <v>22</v>
      </c>
      <c r="L301" s="7" t="s">
        <v>397</v>
      </c>
      <c r="M301" s="7" t="s">
        <v>373</v>
      </c>
      <c r="N301" s="9">
        <v>51</v>
      </c>
      <c r="O301" s="9">
        <v>14</v>
      </c>
      <c r="P301" s="9">
        <v>14</v>
      </c>
      <c r="Q301" s="9">
        <v>26</v>
      </c>
      <c r="R301" s="13">
        <v>51</v>
      </c>
      <c r="S301" s="13">
        <v>85.7</v>
      </c>
      <c r="T301" s="11" t="s">
        <v>3232</v>
      </c>
    </row>
    <row r="302" spans="1:20" ht="42.75">
      <c r="A302" s="6">
        <v>1</v>
      </c>
      <c r="B302" s="6"/>
      <c r="C302" s="7" t="s">
        <v>399</v>
      </c>
      <c r="D302" s="8" t="s">
        <v>395</v>
      </c>
      <c r="E302" s="9">
        <v>3810970486.7200003</v>
      </c>
      <c r="F302" s="9">
        <v>3038308608</v>
      </c>
      <c r="G302" s="9">
        <f>IFERROR(F302-E302,0)</f>
        <v>-772661878.72000027</v>
      </c>
      <c r="H302" s="12">
        <f>IFERROR((F302/E302-1)*100,0)</f>
        <v>-20.274674952547578</v>
      </c>
      <c r="I302" s="9">
        <v>12484259000</v>
      </c>
      <c r="J302" s="12">
        <v>24.3</v>
      </c>
      <c r="K302" s="8" t="s">
        <v>17</v>
      </c>
      <c r="L302" s="7" t="s">
        <v>17</v>
      </c>
      <c r="M302" s="7" t="s">
        <v>17</v>
      </c>
      <c r="N302" s="9"/>
      <c r="O302" s="9"/>
      <c r="P302" s="9"/>
      <c r="Q302" s="9"/>
      <c r="R302" s="10" t="s">
        <v>17</v>
      </c>
      <c r="S302" s="10" t="s">
        <v>17</v>
      </c>
      <c r="T302" s="11" t="s">
        <v>17</v>
      </c>
    </row>
    <row r="303" spans="1:20" ht="42.75">
      <c r="A303" s="6">
        <v>1</v>
      </c>
      <c r="B303" s="6"/>
      <c r="C303" s="7" t="s">
        <v>365</v>
      </c>
      <c r="D303" s="8" t="s">
        <v>17</v>
      </c>
      <c r="E303" s="9"/>
      <c r="F303" s="9"/>
      <c r="G303" s="9"/>
      <c r="H303" s="10" t="s">
        <v>17</v>
      </c>
      <c r="I303" s="9"/>
      <c r="J303" s="10" t="s">
        <v>17</v>
      </c>
      <c r="K303" s="8" t="s">
        <v>22</v>
      </c>
      <c r="L303" s="7" t="s">
        <v>400</v>
      </c>
      <c r="M303" s="7" t="s">
        <v>369</v>
      </c>
      <c r="N303" s="9">
        <v>26586</v>
      </c>
      <c r="O303" s="9">
        <v>9525</v>
      </c>
      <c r="P303" s="9">
        <v>6423</v>
      </c>
      <c r="Q303" s="9">
        <v>724</v>
      </c>
      <c r="R303" s="10">
        <v>2.7</v>
      </c>
      <c r="S303" s="10">
        <v>-92.4</v>
      </c>
      <c r="T303" s="11" t="s">
        <v>3233</v>
      </c>
    </row>
    <row r="304" spans="1:20" ht="42.75">
      <c r="A304" s="6">
        <v>1</v>
      </c>
      <c r="B304" s="6"/>
      <c r="C304" s="7" t="s">
        <v>401</v>
      </c>
      <c r="D304" s="8" t="s">
        <v>395</v>
      </c>
      <c r="E304" s="9">
        <v>2351438865.8900003</v>
      </c>
      <c r="F304" s="9">
        <v>425777486</v>
      </c>
      <c r="G304" s="9">
        <f>IFERROR(F304-E304,0)</f>
        <v>-1925661379.8900003</v>
      </c>
      <c r="H304" s="12">
        <f>IFERROR((F304/E304-1)*100,0)</f>
        <v>-81.892895784945409</v>
      </c>
      <c r="I304" s="9">
        <v>2501706792</v>
      </c>
      <c r="J304" s="12">
        <v>17</v>
      </c>
      <c r="K304" s="8" t="s">
        <v>17</v>
      </c>
      <c r="L304" s="7" t="s">
        <v>17</v>
      </c>
      <c r="M304" s="7" t="s">
        <v>17</v>
      </c>
      <c r="N304" s="9"/>
      <c r="O304" s="9"/>
      <c r="P304" s="9"/>
      <c r="Q304" s="9"/>
      <c r="R304" s="10" t="s">
        <v>17</v>
      </c>
      <c r="S304" s="10" t="s">
        <v>17</v>
      </c>
      <c r="T304" s="11" t="s">
        <v>17</v>
      </c>
    </row>
    <row r="305" spans="1:20" ht="28.5">
      <c r="A305" s="6">
        <v>1</v>
      </c>
      <c r="B305" s="6"/>
      <c r="C305" s="7" t="s">
        <v>365</v>
      </c>
      <c r="D305" s="8" t="s">
        <v>17</v>
      </c>
      <c r="E305" s="9"/>
      <c r="F305" s="9"/>
      <c r="G305" s="9"/>
      <c r="H305" s="10" t="s">
        <v>17</v>
      </c>
      <c r="I305" s="9"/>
      <c r="J305" s="10" t="s">
        <v>17</v>
      </c>
      <c r="K305" s="8" t="s">
        <v>22</v>
      </c>
      <c r="L305" s="7" t="s">
        <v>396</v>
      </c>
      <c r="M305" s="7" t="s">
        <v>402</v>
      </c>
      <c r="N305" s="9">
        <v>12</v>
      </c>
      <c r="O305" s="9">
        <v>4</v>
      </c>
      <c r="P305" s="9">
        <v>6</v>
      </c>
      <c r="Q305" s="9">
        <v>4</v>
      </c>
      <c r="R305" s="10">
        <v>33.299999999999997</v>
      </c>
      <c r="S305" s="10">
        <v>0</v>
      </c>
      <c r="T305" s="11" t="s">
        <v>17</v>
      </c>
    </row>
    <row r="306" spans="1:20" ht="28.5">
      <c r="A306" s="6">
        <v>1</v>
      </c>
      <c r="B306" s="6"/>
      <c r="C306" s="6"/>
      <c r="D306" s="8" t="s">
        <v>17</v>
      </c>
      <c r="E306" s="9"/>
      <c r="F306" s="9"/>
      <c r="G306" s="9"/>
      <c r="H306" s="10" t="s">
        <v>17</v>
      </c>
      <c r="I306" s="9"/>
      <c r="J306" s="10" t="s">
        <v>17</v>
      </c>
      <c r="K306" s="8" t="s">
        <v>22</v>
      </c>
      <c r="L306" s="7" t="s">
        <v>400</v>
      </c>
      <c r="M306" s="7" t="s">
        <v>369</v>
      </c>
      <c r="N306" s="9">
        <v>610</v>
      </c>
      <c r="O306" s="9">
        <v>246</v>
      </c>
      <c r="P306" s="9">
        <v>304</v>
      </c>
      <c r="Q306" s="9">
        <v>42</v>
      </c>
      <c r="R306" s="10">
        <v>6.9</v>
      </c>
      <c r="S306" s="10">
        <v>-82.9</v>
      </c>
      <c r="T306" s="11" t="s">
        <v>3234</v>
      </c>
    </row>
    <row r="307" spans="1:20" ht="28.5">
      <c r="A307" s="6">
        <v>1</v>
      </c>
      <c r="B307" s="6"/>
      <c r="C307" s="6"/>
      <c r="D307" s="8" t="s">
        <v>17</v>
      </c>
      <c r="E307" s="9"/>
      <c r="F307" s="9"/>
      <c r="G307" s="9"/>
      <c r="H307" s="10" t="s">
        <v>17</v>
      </c>
      <c r="I307" s="9"/>
      <c r="J307" s="10" t="s">
        <v>17</v>
      </c>
      <c r="K307" s="8" t="s">
        <v>22</v>
      </c>
      <c r="L307" s="7" t="s">
        <v>403</v>
      </c>
      <c r="M307" s="7" t="s">
        <v>371</v>
      </c>
      <c r="N307" s="9">
        <v>110</v>
      </c>
      <c r="O307" s="9">
        <v>54</v>
      </c>
      <c r="P307" s="9">
        <v>54</v>
      </c>
      <c r="Q307" s="9">
        <v>0</v>
      </c>
      <c r="R307" s="10" t="s">
        <v>25</v>
      </c>
      <c r="S307" s="10" t="s">
        <v>25</v>
      </c>
      <c r="T307" s="11" t="s">
        <v>3234</v>
      </c>
    </row>
    <row r="308" spans="1:20" ht="28.5">
      <c r="A308" s="6">
        <v>1</v>
      </c>
      <c r="B308" s="6"/>
      <c r="C308" s="6"/>
      <c r="D308" s="8" t="s">
        <v>17</v>
      </c>
      <c r="E308" s="9"/>
      <c r="F308" s="9"/>
      <c r="G308" s="9"/>
      <c r="H308" s="10" t="s">
        <v>17</v>
      </c>
      <c r="I308" s="9"/>
      <c r="J308" s="10" t="s">
        <v>17</v>
      </c>
      <c r="K308" s="8" t="s">
        <v>22</v>
      </c>
      <c r="L308" s="7" t="s">
        <v>404</v>
      </c>
      <c r="M308" s="7" t="s">
        <v>373</v>
      </c>
      <c r="N308" s="9">
        <v>520</v>
      </c>
      <c r="O308" s="9">
        <v>225</v>
      </c>
      <c r="P308" s="9">
        <v>280</v>
      </c>
      <c r="Q308" s="9">
        <v>0</v>
      </c>
      <c r="R308" s="10" t="s">
        <v>25</v>
      </c>
      <c r="S308" s="10" t="s">
        <v>25</v>
      </c>
      <c r="T308" s="11" t="s">
        <v>3234</v>
      </c>
    </row>
    <row r="309" spans="1:20" ht="28.5">
      <c r="A309" s="6">
        <v>1</v>
      </c>
      <c r="B309" s="6"/>
      <c r="C309" s="6"/>
      <c r="D309" s="8" t="s">
        <v>17</v>
      </c>
      <c r="E309" s="9"/>
      <c r="F309" s="9"/>
      <c r="G309" s="9"/>
      <c r="H309" s="10" t="s">
        <v>17</v>
      </c>
      <c r="I309" s="9"/>
      <c r="J309" s="10" t="s">
        <v>17</v>
      </c>
      <c r="K309" s="8" t="s">
        <v>22</v>
      </c>
      <c r="L309" s="7" t="s">
        <v>405</v>
      </c>
      <c r="M309" s="7" t="s">
        <v>291</v>
      </c>
      <c r="N309" s="9">
        <v>786</v>
      </c>
      <c r="O309" s="9">
        <v>356</v>
      </c>
      <c r="P309" s="9">
        <v>393</v>
      </c>
      <c r="Q309" s="9">
        <v>2</v>
      </c>
      <c r="R309" s="10">
        <v>0.3</v>
      </c>
      <c r="S309" s="10">
        <v>-99.4</v>
      </c>
      <c r="T309" s="11" t="s">
        <v>3234</v>
      </c>
    </row>
    <row r="310" spans="1:20" ht="28.5">
      <c r="A310" s="6">
        <v>1</v>
      </c>
      <c r="B310" s="6"/>
      <c r="C310" s="6"/>
      <c r="D310" s="8" t="s">
        <v>17</v>
      </c>
      <c r="E310" s="9"/>
      <c r="F310" s="9"/>
      <c r="G310" s="9"/>
      <c r="H310" s="10" t="s">
        <v>17</v>
      </c>
      <c r="I310" s="9"/>
      <c r="J310" s="10" t="s">
        <v>17</v>
      </c>
      <c r="K310" s="8" t="s">
        <v>22</v>
      </c>
      <c r="L310" s="7" t="s">
        <v>406</v>
      </c>
      <c r="M310" s="7" t="s">
        <v>371</v>
      </c>
      <c r="N310" s="9">
        <v>12784</v>
      </c>
      <c r="O310" s="9">
        <v>5164</v>
      </c>
      <c r="P310" s="9">
        <v>6392</v>
      </c>
      <c r="Q310" s="9">
        <v>0</v>
      </c>
      <c r="R310" s="10" t="s">
        <v>25</v>
      </c>
      <c r="S310" s="10" t="s">
        <v>25</v>
      </c>
      <c r="T310" s="11" t="s">
        <v>3234</v>
      </c>
    </row>
    <row r="311" spans="1:20" ht="42.75">
      <c r="A311" s="6">
        <v>1</v>
      </c>
      <c r="B311" s="6"/>
      <c r="C311" s="7" t="s">
        <v>407</v>
      </c>
      <c r="D311" s="8" t="s">
        <v>395</v>
      </c>
      <c r="E311" s="9">
        <v>2106031359.3299999</v>
      </c>
      <c r="F311" s="9">
        <v>165825431</v>
      </c>
      <c r="G311" s="9">
        <f>IFERROR(F311-E311,0)</f>
        <v>-1940205928.3299999</v>
      </c>
      <c r="H311" s="12">
        <f>IFERROR((F311/E311-1)*100,0)</f>
        <v>-92.126165155833448</v>
      </c>
      <c r="I311" s="9">
        <v>2608723000</v>
      </c>
      <c r="J311" s="12">
        <v>6.4</v>
      </c>
      <c r="K311" s="8" t="s">
        <v>17</v>
      </c>
      <c r="L311" s="7" t="s">
        <v>17</v>
      </c>
      <c r="M311" s="7" t="s">
        <v>17</v>
      </c>
      <c r="N311" s="9"/>
      <c r="O311" s="9"/>
      <c r="P311" s="9"/>
      <c r="Q311" s="9"/>
      <c r="R311" s="10" t="s">
        <v>17</v>
      </c>
      <c r="S311" s="10" t="s">
        <v>17</v>
      </c>
      <c r="T311" s="11" t="s">
        <v>17</v>
      </c>
    </row>
    <row r="312" spans="1:20" ht="42.75">
      <c r="A312" s="6">
        <v>1</v>
      </c>
      <c r="B312" s="6"/>
      <c r="C312" s="7" t="s">
        <v>365</v>
      </c>
      <c r="D312" s="8" t="s">
        <v>17</v>
      </c>
      <c r="E312" s="9"/>
      <c r="F312" s="9"/>
      <c r="G312" s="9"/>
      <c r="H312" s="10" t="s">
        <v>17</v>
      </c>
      <c r="I312" s="9"/>
      <c r="J312" s="10" t="s">
        <v>17</v>
      </c>
      <c r="K312" s="8" t="s">
        <v>22</v>
      </c>
      <c r="L312" s="7" t="s">
        <v>400</v>
      </c>
      <c r="M312" s="7" t="s">
        <v>369</v>
      </c>
      <c r="N312" s="9">
        <v>4246</v>
      </c>
      <c r="O312" s="9">
        <v>1519</v>
      </c>
      <c r="P312" s="9">
        <v>2553</v>
      </c>
      <c r="Q312" s="9">
        <v>0</v>
      </c>
      <c r="R312" s="10" t="s">
        <v>25</v>
      </c>
      <c r="S312" s="10" t="s">
        <v>25</v>
      </c>
      <c r="T312" s="11" t="s">
        <v>3244</v>
      </c>
    </row>
    <row r="313" spans="1:20" ht="42.75">
      <c r="A313" s="6">
        <v>1</v>
      </c>
      <c r="B313" s="6"/>
      <c r="C313" s="6"/>
      <c r="D313" s="8" t="s">
        <v>17</v>
      </c>
      <c r="E313" s="9"/>
      <c r="F313" s="9"/>
      <c r="G313" s="9"/>
      <c r="H313" s="10" t="s">
        <v>17</v>
      </c>
      <c r="I313" s="9"/>
      <c r="J313" s="10" t="s">
        <v>17</v>
      </c>
      <c r="K313" s="8" t="s">
        <v>22</v>
      </c>
      <c r="L313" s="7" t="s">
        <v>403</v>
      </c>
      <c r="M313" s="7" t="s">
        <v>371</v>
      </c>
      <c r="N313" s="9">
        <v>944</v>
      </c>
      <c r="O313" s="9">
        <v>441</v>
      </c>
      <c r="P313" s="9">
        <v>641</v>
      </c>
      <c r="Q313" s="9">
        <v>0</v>
      </c>
      <c r="R313" s="10" t="s">
        <v>25</v>
      </c>
      <c r="S313" s="10" t="s">
        <v>25</v>
      </c>
      <c r="T313" s="11" t="s">
        <v>3244</v>
      </c>
    </row>
    <row r="314" spans="1:20" ht="42.75">
      <c r="A314" s="6">
        <v>1</v>
      </c>
      <c r="B314" s="6"/>
      <c r="C314" s="6"/>
      <c r="D314" s="8" t="s">
        <v>17</v>
      </c>
      <c r="E314" s="9"/>
      <c r="F314" s="9"/>
      <c r="G314" s="9"/>
      <c r="H314" s="10" t="s">
        <v>17</v>
      </c>
      <c r="I314" s="9"/>
      <c r="J314" s="10" t="s">
        <v>17</v>
      </c>
      <c r="K314" s="8" t="s">
        <v>22</v>
      </c>
      <c r="L314" s="7" t="s">
        <v>408</v>
      </c>
      <c r="M314" s="7" t="s">
        <v>369</v>
      </c>
      <c r="N314" s="9">
        <v>6410</v>
      </c>
      <c r="O314" s="9">
        <v>2358</v>
      </c>
      <c r="P314" s="9">
        <v>3560</v>
      </c>
      <c r="Q314" s="9">
        <v>324</v>
      </c>
      <c r="R314" s="10">
        <v>5.0999999999999996</v>
      </c>
      <c r="S314" s="10">
        <v>-86.3</v>
      </c>
      <c r="T314" s="11" t="s">
        <v>3244</v>
      </c>
    </row>
    <row r="315" spans="1:20" ht="42.75">
      <c r="A315" s="6">
        <v>1</v>
      </c>
      <c r="B315" s="6"/>
      <c r="C315" s="6"/>
      <c r="D315" s="8" t="s">
        <v>17</v>
      </c>
      <c r="E315" s="9"/>
      <c r="F315" s="9"/>
      <c r="G315" s="9"/>
      <c r="H315" s="10" t="s">
        <v>17</v>
      </c>
      <c r="I315" s="9"/>
      <c r="J315" s="10" t="s">
        <v>17</v>
      </c>
      <c r="K315" s="8" t="s">
        <v>22</v>
      </c>
      <c r="L315" s="7" t="s">
        <v>405</v>
      </c>
      <c r="M315" s="7" t="s">
        <v>291</v>
      </c>
      <c r="N315" s="9">
        <v>94</v>
      </c>
      <c r="O315" s="9">
        <v>48</v>
      </c>
      <c r="P315" s="9">
        <v>17</v>
      </c>
      <c r="Q315" s="9">
        <v>0</v>
      </c>
      <c r="R315" s="10" t="s">
        <v>25</v>
      </c>
      <c r="S315" s="10" t="s">
        <v>25</v>
      </c>
      <c r="T315" s="11" t="s">
        <v>3244</v>
      </c>
    </row>
    <row r="316" spans="1:20" ht="42.75">
      <c r="A316" s="6">
        <v>1</v>
      </c>
      <c r="B316" s="6"/>
      <c r="C316" s="6"/>
      <c r="D316" s="8" t="s">
        <v>17</v>
      </c>
      <c r="E316" s="9"/>
      <c r="F316" s="9"/>
      <c r="G316" s="9"/>
      <c r="H316" s="10" t="s">
        <v>17</v>
      </c>
      <c r="I316" s="9"/>
      <c r="J316" s="10" t="s">
        <v>17</v>
      </c>
      <c r="K316" s="8" t="s">
        <v>22</v>
      </c>
      <c r="L316" s="7" t="s">
        <v>409</v>
      </c>
      <c r="M316" s="7" t="s">
        <v>371</v>
      </c>
      <c r="N316" s="9">
        <v>4250</v>
      </c>
      <c r="O316" s="9">
        <v>1424</v>
      </c>
      <c r="P316" s="9">
        <v>1515</v>
      </c>
      <c r="Q316" s="9">
        <v>0</v>
      </c>
      <c r="R316" s="10" t="s">
        <v>25</v>
      </c>
      <c r="S316" s="10" t="s">
        <v>25</v>
      </c>
      <c r="T316" s="11" t="s">
        <v>3244</v>
      </c>
    </row>
    <row r="317" spans="1:20" ht="42.75">
      <c r="A317" s="6">
        <v>1</v>
      </c>
      <c r="B317" s="6"/>
      <c r="C317" s="6"/>
      <c r="D317" s="8" t="s">
        <v>17</v>
      </c>
      <c r="E317" s="9"/>
      <c r="F317" s="9"/>
      <c r="G317" s="9"/>
      <c r="H317" s="10" t="s">
        <v>17</v>
      </c>
      <c r="I317" s="9"/>
      <c r="J317" s="10" t="s">
        <v>17</v>
      </c>
      <c r="K317" s="8" t="s">
        <v>22</v>
      </c>
      <c r="L317" s="7" t="s">
        <v>410</v>
      </c>
      <c r="M317" s="7" t="s">
        <v>411</v>
      </c>
      <c r="N317" s="9">
        <v>20</v>
      </c>
      <c r="O317" s="9">
        <v>8</v>
      </c>
      <c r="P317" s="9">
        <v>2</v>
      </c>
      <c r="Q317" s="9">
        <v>0</v>
      </c>
      <c r="R317" s="10" t="s">
        <v>25</v>
      </c>
      <c r="S317" s="10" t="s">
        <v>25</v>
      </c>
      <c r="T317" s="11" t="s">
        <v>3244</v>
      </c>
    </row>
    <row r="318" spans="1:20" ht="42.75">
      <c r="A318" s="6">
        <v>1</v>
      </c>
      <c r="B318" s="6"/>
      <c r="C318" s="7" t="s">
        <v>412</v>
      </c>
      <c r="D318" s="8" t="s">
        <v>395</v>
      </c>
      <c r="E318" s="9">
        <v>564220277.52999997</v>
      </c>
      <c r="F318" s="9">
        <v>254660448</v>
      </c>
      <c r="G318" s="9">
        <f>IFERROR(F318-E318,0)</f>
        <v>-309559829.52999997</v>
      </c>
      <c r="H318" s="12">
        <f>IFERROR((F318/E318-1)*100,0)</f>
        <v>-54.865066332810144</v>
      </c>
      <c r="I318" s="9">
        <v>1641885245</v>
      </c>
      <c r="J318" s="12">
        <v>15.5</v>
      </c>
      <c r="K318" s="8" t="s">
        <v>17</v>
      </c>
      <c r="L318" s="7" t="s">
        <v>17</v>
      </c>
      <c r="M318" s="7" t="s">
        <v>17</v>
      </c>
      <c r="N318" s="9"/>
      <c r="O318" s="9"/>
      <c r="P318" s="9"/>
      <c r="Q318" s="9"/>
      <c r="R318" s="10" t="s">
        <v>17</v>
      </c>
      <c r="S318" s="10" t="s">
        <v>17</v>
      </c>
      <c r="T318" s="11" t="s">
        <v>17</v>
      </c>
    </row>
    <row r="319" spans="1:20" ht="42.75">
      <c r="A319" s="6">
        <v>1</v>
      </c>
      <c r="B319" s="6"/>
      <c r="C319" s="7" t="s">
        <v>365</v>
      </c>
      <c r="D319" s="8" t="s">
        <v>17</v>
      </c>
      <c r="E319" s="9"/>
      <c r="F319" s="9"/>
      <c r="G319" s="9"/>
      <c r="H319" s="10" t="s">
        <v>17</v>
      </c>
      <c r="I319" s="9"/>
      <c r="J319" s="10" t="s">
        <v>17</v>
      </c>
      <c r="K319" s="8" t="s">
        <v>22</v>
      </c>
      <c r="L319" s="7" t="s">
        <v>400</v>
      </c>
      <c r="M319" s="7" t="s">
        <v>369</v>
      </c>
      <c r="N319" s="9">
        <v>4487</v>
      </c>
      <c r="O319" s="9">
        <v>1580</v>
      </c>
      <c r="P319" s="9">
        <v>2628</v>
      </c>
      <c r="Q319" s="9">
        <v>0</v>
      </c>
      <c r="R319" s="10" t="s">
        <v>25</v>
      </c>
      <c r="S319" s="10" t="s">
        <v>25</v>
      </c>
      <c r="T319" s="11" t="s">
        <v>3245</v>
      </c>
    </row>
    <row r="320" spans="1:20" ht="42.75">
      <c r="A320" s="6">
        <v>1</v>
      </c>
      <c r="B320" s="6"/>
      <c r="C320" s="6"/>
      <c r="D320" s="8" t="s">
        <v>17</v>
      </c>
      <c r="E320" s="9"/>
      <c r="F320" s="9"/>
      <c r="G320" s="9"/>
      <c r="H320" s="10" t="s">
        <v>17</v>
      </c>
      <c r="I320" s="9"/>
      <c r="J320" s="10" t="s">
        <v>17</v>
      </c>
      <c r="K320" s="8" t="s">
        <v>22</v>
      </c>
      <c r="L320" s="7" t="s">
        <v>403</v>
      </c>
      <c r="M320" s="7" t="s">
        <v>371</v>
      </c>
      <c r="N320" s="9">
        <v>691</v>
      </c>
      <c r="O320" s="9">
        <v>255</v>
      </c>
      <c r="P320" s="9">
        <v>61</v>
      </c>
      <c r="Q320" s="9">
        <v>0</v>
      </c>
      <c r="R320" s="10" t="s">
        <v>25</v>
      </c>
      <c r="S320" s="10" t="s">
        <v>25</v>
      </c>
      <c r="T320" s="11" t="s">
        <v>3245</v>
      </c>
    </row>
    <row r="321" spans="1:20" ht="42.75">
      <c r="A321" s="6">
        <v>1</v>
      </c>
      <c r="B321" s="6"/>
      <c r="C321" s="7" t="s">
        <v>413</v>
      </c>
      <c r="D321" s="8" t="s">
        <v>30</v>
      </c>
      <c r="E321" s="9">
        <v>119792355.91000001</v>
      </c>
      <c r="F321" s="9">
        <v>185995562</v>
      </c>
      <c r="G321" s="9">
        <f>IFERROR(F321-E321,0)</f>
        <v>66203206.089999989</v>
      </c>
      <c r="H321" s="12">
        <f>IFERROR((F321/E321-1)*100,0)</f>
        <v>55.264967106697902</v>
      </c>
      <c r="I321" s="9">
        <v>552299700</v>
      </c>
      <c r="J321" s="12">
        <v>33.700000000000003</v>
      </c>
      <c r="K321" s="8" t="s">
        <v>17</v>
      </c>
      <c r="L321" s="7" t="s">
        <v>17</v>
      </c>
      <c r="M321" s="7" t="s">
        <v>17</v>
      </c>
      <c r="N321" s="9"/>
      <c r="O321" s="9"/>
      <c r="P321" s="9"/>
      <c r="Q321" s="9"/>
      <c r="R321" s="10" t="s">
        <v>17</v>
      </c>
      <c r="S321" s="10" t="s">
        <v>17</v>
      </c>
      <c r="T321" s="11"/>
    </row>
    <row r="322" spans="1:20" ht="28.5">
      <c r="A322" s="6">
        <v>1</v>
      </c>
      <c r="B322" s="6"/>
      <c r="C322" s="7" t="s">
        <v>414</v>
      </c>
      <c r="D322" s="8" t="s">
        <v>17</v>
      </c>
      <c r="E322" s="9"/>
      <c r="F322" s="9"/>
      <c r="G322" s="9"/>
      <c r="H322" s="10" t="s">
        <v>17</v>
      </c>
      <c r="I322" s="9"/>
      <c r="J322" s="10" t="s">
        <v>17</v>
      </c>
      <c r="K322" s="8" t="s">
        <v>22</v>
      </c>
      <c r="L322" s="7" t="s">
        <v>415</v>
      </c>
      <c r="M322" s="7" t="s">
        <v>291</v>
      </c>
      <c r="N322" s="9">
        <v>42</v>
      </c>
      <c r="O322" s="9">
        <v>16</v>
      </c>
      <c r="P322" s="9">
        <v>16</v>
      </c>
      <c r="Q322" s="9">
        <v>5</v>
      </c>
      <c r="R322" s="13">
        <v>11.9</v>
      </c>
      <c r="S322" s="13">
        <v>-68.7</v>
      </c>
      <c r="T322" s="11" t="s">
        <v>3246</v>
      </c>
    </row>
    <row r="323" spans="1:20" ht="71.25">
      <c r="A323" s="6">
        <v>1</v>
      </c>
      <c r="B323" s="6"/>
      <c r="C323" s="7" t="s">
        <v>416</v>
      </c>
      <c r="D323" s="8" t="s">
        <v>30</v>
      </c>
      <c r="E323" s="9">
        <v>837130885.40999997</v>
      </c>
      <c r="F323" s="9">
        <v>314076404</v>
      </c>
      <c r="G323" s="9">
        <f>IFERROR(F323-E323,0)</f>
        <v>-523054481.40999997</v>
      </c>
      <c r="H323" s="12">
        <f>IFERROR((F323/E323-1)*100,0)</f>
        <v>-62.481804282471856</v>
      </c>
      <c r="I323" s="9">
        <v>1273434900</v>
      </c>
      <c r="J323" s="12">
        <v>24.7</v>
      </c>
      <c r="K323" s="8" t="s">
        <v>17</v>
      </c>
      <c r="L323" s="7" t="s">
        <v>17</v>
      </c>
      <c r="M323" s="7" t="s">
        <v>17</v>
      </c>
      <c r="N323" s="9"/>
      <c r="O323" s="9"/>
      <c r="P323" s="9"/>
      <c r="Q323" s="9"/>
      <c r="R323" s="10" t="s">
        <v>17</v>
      </c>
      <c r="S323" s="10" t="s">
        <v>17</v>
      </c>
      <c r="T323" s="11" t="s">
        <v>17</v>
      </c>
    </row>
    <row r="324" spans="1:20" ht="28.5">
      <c r="A324" s="6">
        <v>1</v>
      </c>
      <c r="B324" s="6"/>
      <c r="C324" s="7" t="s">
        <v>417</v>
      </c>
      <c r="D324" s="8" t="s">
        <v>17</v>
      </c>
      <c r="E324" s="9"/>
      <c r="F324" s="9"/>
      <c r="G324" s="9"/>
      <c r="H324" s="10" t="s">
        <v>17</v>
      </c>
      <c r="I324" s="9"/>
      <c r="J324" s="10" t="s">
        <v>17</v>
      </c>
      <c r="K324" s="8" t="s">
        <v>22</v>
      </c>
      <c r="L324" s="7" t="s">
        <v>418</v>
      </c>
      <c r="M324" s="7" t="s">
        <v>419</v>
      </c>
      <c r="N324" s="9">
        <v>195</v>
      </c>
      <c r="O324" s="9">
        <v>94</v>
      </c>
      <c r="P324" s="9">
        <v>53</v>
      </c>
      <c r="Q324" s="9">
        <v>68</v>
      </c>
      <c r="R324" s="13">
        <v>34.9</v>
      </c>
      <c r="S324" s="13">
        <v>-27.7</v>
      </c>
      <c r="T324" s="11" t="s">
        <v>3246</v>
      </c>
    </row>
    <row r="325" spans="1:20" ht="30">
      <c r="A325" s="6">
        <v>1</v>
      </c>
      <c r="B325" s="6"/>
      <c r="C325" s="19" t="s">
        <v>420</v>
      </c>
      <c r="D325" s="8" t="s">
        <v>17</v>
      </c>
      <c r="E325" s="9"/>
      <c r="F325" s="9"/>
      <c r="G325" s="9"/>
      <c r="H325" s="10" t="s">
        <v>17</v>
      </c>
      <c r="I325" s="9"/>
      <c r="J325" s="10" t="s">
        <v>17</v>
      </c>
      <c r="K325" s="8" t="s">
        <v>17</v>
      </c>
      <c r="L325" s="7" t="s">
        <v>17</v>
      </c>
      <c r="M325" s="7" t="s">
        <v>17</v>
      </c>
      <c r="N325" s="9"/>
      <c r="O325" s="9"/>
      <c r="P325" s="9"/>
      <c r="Q325" s="9"/>
      <c r="R325" s="10" t="s">
        <v>17</v>
      </c>
      <c r="S325" s="10" t="s">
        <v>17</v>
      </c>
      <c r="T325" s="11" t="s">
        <v>17</v>
      </c>
    </row>
    <row r="326" spans="1:20" ht="28.5">
      <c r="A326" s="6">
        <v>1</v>
      </c>
      <c r="B326" s="6"/>
      <c r="C326" s="7" t="s">
        <v>421</v>
      </c>
      <c r="D326" s="8" t="s">
        <v>240</v>
      </c>
      <c r="E326" s="9">
        <v>14231565.300000001</v>
      </c>
      <c r="F326" s="9">
        <v>17226554</v>
      </c>
      <c r="G326" s="9">
        <f>IFERROR(F326-E326,0)</f>
        <v>2994988.6999999993</v>
      </c>
      <c r="H326" s="12">
        <f>IFERROR((F326/E326-1)*100,0)</f>
        <v>21.044689300621066</v>
      </c>
      <c r="I326" s="9">
        <v>46437000</v>
      </c>
      <c r="J326" s="12">
        <v>37.1</v>
      </c>
      <c r="K326" s="8" t="s">
        <v>17</v>
      </c>
      <c r="L326" s="7" t="s">
        <v>17</v>
      </c>
      <c r="M326" s="7" t="s">
        <v>17</v>
      </c>
      <c r="N326" s="9"/>
      <c r="O326" s="9"/>
      <c r="P326" s="9"/>
      <c r="Q326" s="9"/>
      <c r="R326" s="10" t="s">
        <v>17</v>
      </c>
      <c r="S326" s="10" t="s">
        <v>17</v>
      </c>
      <c r="T326" s="11" t="s">
        <v>17</v>
      </c>
    </row>
    <row r="327" spans="1:20" ht="57">
      <c r="A327" s="6">
        <v>1</v>
      </c>
      <c r="B327" s="6"/>
      <c r="C327" s="7" t="s">
        <v>422</v>
      </c>
      <c r="D327" s="8" t="s">
        <v>17</v>
      </c>
      <c r="E327" s="9"/>
      <c r="F327" s="9"/>
      <c r="G327" s="9"/>
      <c r="H327" s="10" t="s">
        <v>17</v>
      </c>
      <c r="I327" s="9"/>
      <c r="J327" s="10" t="s">
        <v>17</v>
      </c>
      <c r="K327" s="8" t="s">
        <v>22</v>
      </c>
      <c r="L327" s="7" t="s">
        <v>423</v>
      </c>
      <c r="M327" s="7" t="s">
        <v>424</v>
      </c>
      <c r="N327" s="9">
        <v>2400</v>
      </c>
      <c r="O327" s="9">
        <v>1000</v>
      </c>
      <c r="P327" s="9">
        <v>1189</v>
      </c>
      <c r="Q327" s="9">
        <v>1094</v>
      </c>
      <c r="R327" s="13">
        <v>45.6</v>
      </c>
      <c r="S327" s="13">
        <v>9.4</v>
      </c>
      <c r="T327" s="11" t="s">
        <v>3253</v>
      </c>
    </row>
    <row r="328" spans="1:20">
      <c r="A328" s="6">
        <v>1</v>
      </c>
      <c r="B328" s="6"/>
      <c r="C328" s="6"/>
      <c r="D328" s="6"/>
      <c r="E328" s="6"/>
      <c r="F328" s="6"/>
      <c r="G328" s="6"/>
      <c r="H328" s="6"/>
      <c r="I328" s="6"/>
      <c r="J328" s="6"/>
      <c r="K328" s="6"/>
      <c r="L328" s="6"/>
      <c r="M328" s="6"/>
      <c r="N328" s="6"/>
      <c r="O328" s="6"/>
      <c r="P328" s="6"/>
      <c r="Q328" s="6"/>
      <c r="R328" s="6"/>
      <c r="S328" s="6"/>
      <c r="T328" s="11"/>
    </row>
    <row r="329" spans="1:20" ht="28.5">
      <c r="A329" s="6">
        <v>1</v>
      </c>
      <c r="B329" s="6"/>
      <c r="C329" s="6"/>
      <c r="D329" s="8" t="s">
        <v>17</v>
      </c>
      <c r="E329" s="9"/>
      <c r="F329" s="9"/>
      <c r="G329" s="9"/>
      <c r="H329" s="10" t="s">
        <v>17</v>
      </c>
      <c r="I329" s="9"/>
      <c r="J329" s="10" t="s">
        <v>17</v>
      </c>
      <c r="K329" s="8" t="s">
        <v>22</v>
      </c>
      <c r="L329" s="7" t="s">
        <v>425</v>
      </c>
      <c r="M329" s="7" t="s">
        <v>424</v>
      </c>
      <c r="N329" s="9">
        <v>200</v>
      </c>
      <c r="O329" s="9">
        <v>90</v>
      </c>
      <c r="P329" s="9">
        <v>61</v>
      </c>
      <c r="Q329" s="9">
        <v>83</v>
      </c>
      <c r="R329" s="13">
        <v>41.5</v>
      </c>
      <c r="S329" s="13">
        <v>-7.8</v>
      </c>
      <c r="T329" s="11" t="s">
        <v>3252</v>
      </c>
    </row>
    <row r="330" spans="1:20" ht="45">
      <c r="A330" s="6">
        <v>1</v>
      </c>
      <c r="B330" s="6"/>
      <c r="C330" s="19" t="s">
        <v>426</v>
      </c>
      <c r="D330" s="8" t="s">
        <v>17</v>
      </c>
      <c r="E330" s="9"/>
      <c r="F330" s="9"/>
      <c r="G330" s="9"/>
      <c r="H330" s="10" t="s">
        <v>17</v>
      </c>
      <c r="I330" s="9"/>
      <c r="J330" s="10" t="s">
        <v>17</v>
      </c>
      <c r="K330" s="8" t="s">
        <v>17</v>
      </c>
      <c r="L330" s="7" t="s">
        <v>17</v>
      </c>
      <c r="M330" s="7" t="s">
        <v>17</v>
      </c>
      <c r="N330" s="9"/>
      <c r="O330" s="9"/>
      <c r="P330" s="9"/>
      <c r="Q330" s="9"/>
      <c r="R330" s="10" t="s">
        <v>17</v>
      </c>
      <c r="S330" s="10" t="s">
        <v>17</v>
      </c>
      <c r="T330" s="11" t="s">
        <v>17</v>
      </c>
    </row>
    <row r="331" spans="1:20" ht="57">
      <c r="A331" s="6">
        <v>1</v>
      </c>
      <c r="B331" s="6"/>
      <c r="C331" s="7" t="s">
        <v>427</v>
      </c>
      <c r="D331" s="8" t="s">
        <v>428</v>
      </c>
      <c r="E331" s="9">
        <v>12345380.439999999</v>
      </c>
      <c r="F331" s="9">
        <v>26215500</v>
      </c>
      <c r="G331" s="9">
        <f t="shared" ref="G331:G332" si="2">IFERROR(F331-E331,0)</f>
        <v>13870119.560000001</v>
      </c>
      <c r="H331" s="12">
        <f t="shared" ref="H331:H332" si="3">IFERROR((F331/E331-1)*100,0)</f>
        <v>112.35068556542598</v>
      </c>
      <c r="I331" s="9">
        <v>27682000</v>
      </c>
      <c r="J331" s="12">
        <v>94.7</v>
      </c>
      <c r="K331" s="8" t="s">
        <v>17</v>
      </c>
      <c r="L331" s="7" t="s">
        <v>17</v>
      </c>
      <c r="M331" s="7" t="s">
        <v>17</v>
      </c>
      <c r="N331" s="9"/>
      <c r="O331" s="9"/>
      <c r="P331" s="9"/>
      <c r="Q331" s="9"/>
      <c r="R331" s="10" t="s">
        <v>17</v>
      </c>
      <c r="S331" s="10" t="s">
        <v>17</v>
      </c>
      <c r="T331" s="11" t="s">
        <v>17</v>
      </c>
    </row>
    <row r="332" spans="1:20">
      <c r="A332" s="6">
        <v>1</v>
      </c>
      <c r="B332" s="6"/>
      <c r="C332" s="6"/>
      <c r="D332" s="8" t="s">
        <v>429</v>
      </c>
      <c r="E332" s="9">
        <v>2132769502.6700001</v>
      </c>
      <c r="F332" s="9">
        <v>555597409</v>
      </c>
      <c r="G332" s="9">
        <f t="shared" si="2"/>
        <v>-1577172093.6700001</v>
      </c>
      <c r="H332" s="12">
        <f t="shared" si="3"/>
        <v>-73.949486416396553</v>
      </c>
      <c r="I332" s="9">
        <v>3142064776</v>
      </c>
      <c r="J332" s="12">
        <v>17.7</v>
      </c>
      <c r="K332" s="8" t="s">
        <v>17</v>
      </c>
      <c r="L332" s="7" t="s">
        <v>17</v>
      </c>
      <c r="M332" s="7" t="s">
        <v>17</v>
      </c>
      <c r="N332" s="9"/>
      <c r="O332" s="9"/>
      <c r="P332" s="9"/>
      <c r="Q332" s="9"/>
      <c r="R332" s="10" t="s">
        <v>17</v>
      </c>
      <c r="S332" s="10" t="s">
        <v>17</v>
      </c>
      <c r="T332" s="11" t="s">
        <v>17</v>
      </c>
    </row>
    <row r="333" spans="1:20" ht="57">
      <c r="A333" s="6">
        <v>1</v>
      </c>
      <c r="B333" s="6"/>
      <c r="C333" s="7" t="s">
        <v>430</v>
      </c>
      <c r="D333" s="8" t="s">
        <v>17</v>
      </c>
      <c r="E333" s="9"/>
      <c r="F333" s="9"/>
      <c r="G333" s="9"/>
      <c r="H333" s="10" t="s">
        <v>17</v>
      </c>
      <c r="I333" s="9"/>
      <c r="J333" s="10" t="s">
        <v>17</v>
      </c>
      <c r="K333" s="8" t="s">
        <v>22</v>
      </c>
      <c r="L333" s="7" t="s">
        <v>431</v>
      </c>
      <c r="M333" s="7" t="s">
        <v>432</v>
      </c>
      <c r="N333" s="9">
        <v>13</v>
      </c>
      <c r="O333" s="9">
        <v>5</v>
      </c>
      <c r="P333" s="9">
        <v>3</v>
      </c>
      <c r="Q333" s="9">
        <v>3</v>
      </c>
      <c r="R333" s="13">
        <v>23.1</v>
      </c>
      <c r="S333" s="13">
        <v>-40</v>
      </c>
      <c r="T333" s="11" t="s">
        <v>433</v>
      </c>
    </row>
    <row r="334" spans="1:20" ht="57">
      <c r="A334" s="6">
        <v>1</v>
      </c>
      <c r="B334" s="6"/>
      <c r="C334" s="6"/>
      <c r="D334" s="8" t="s">
        <v>17</v>
      </c>
      <c r="E334" s="9"/>
      <c r="F334" s="9"/>
      <c r="G334" s="9"/>
      <c r="H334" s="10" t="s">
        <v>17</v>
      </c>
      <c r="I334" s="9"/>
      <c r="J334" s="10" t="s">
        <v>17</v>
      </c>
      <c r="K334" s="8" t="s">
        <v>22</v>
      </c>
      <c r="L334" s="7" t="s">
        <v>434</v>
      </c>
      <c r="M334" s="7" t="s">
        <v>432</v>
      </c>
      <c r="N334" s="9">
        <v>34</v>
      </c>
      <c r="O334" s="9">
        <v>31</v>
      </c>
      <c r="P334" s="9">
        <v>37</v>
      </c>
      <c r="Q334" s="9">
        <v>9</v>
      </c>
      <c r="R334" s="13">
        <v>26.5</v>
      </c>
      <c r="S334" s="13">
        <v>-71</v>
      </c>
      <c r="T334" s="11" t="s">
        <v>435</v>
      </c>
    </row>
    <row r="335" spans="1:20" ht="28.5">
      <c r="A335" s="6">
        <v>1</v>
      </c>
      <c r="B335" s="6"/>
      <c r="C335" s="6"/>
      <c r="D335" s="8" t="s">
        <v>17</v>
      </c>
      <c r="E335" s="9"/>
      <c r="F335" s="9"/>
      <c r="G335" s="9"/>
      <c r="H335" s="10" t="s">
        <v>17</v>
      </c>
      <c r="I335" s="9"/>
      <c r="J335" s="10" t="s">
        <v>17</v>
      </c>
      <c r="K335" s="8" t="s">
        <v>22</v>
      </c>
      <c r="L335" s="7" t="s">
        <v>436</v>
      </c>
      <c r="M335" s="7" t="s">
        <v>432</v>
      </c>
      <c r="N335" s="9">
        <v>3</v>
      </c>
      <c r="O335" s="9">
        <v>0</v>
      </c>
      <c r="P335" s="9">
        <v>3</v>
      </c>
      <c r="Q335" s="9">
        <v>0</v>
      </c>
      <c r="R335" s="10" t="s">
        <v>25</v>
      </c>
      <c r="S335" s="13">
        <v>0</v>
      </c>
      <c r="T335" s="11" t="s">
        <v>17</v>
      </c>
    </row>
    <row r="336" spans="1:20" ht="28.5">
      <c r="A336" s="6">
        <v>1</v>
      </c>
      <c r="B336" s="6"/>
      <c r="C336" s="6"/>
      <c r="D336" s="8" t="s">
        <v>17</v>
      </c>
      <c r="E336" s="9"/>
      <c r="F336" s="9"/>
      <c r="G336" s="9"/>
      <c r="H336" s="10" t="s">
        <v>17</v>
      </c>
      <c r="I336" s="9"/>
      <c r="J336" s="10" t="s">
        <v>17</v>
      </c>
      <c r="K336" s="8" t="s">
        <v>22</v>
      </c>
      <c r="L336" s="7" t="s">
        <v>437</v>
      </c>
      <c r="M336" s="7" t="s">
        <v>432</v>
      </c>
      <c r="N336" s="9">
        <v>1</v>
      </c>
      <c r="O336" s="9">
        <v>0</v>
      </c>
      <c r="P336" s="34" t="s">
        <v>3217</v>
      </c>
      <c r="Q336" s="9">
        <v>0</v>
      </c>
      <c r="R336" s="10" t="s">
        <v>25</v>
      </c>
      <c r="S336" s="13">
        <v>0</v>
      </c>
      <c r="T336" s="11" t="s">
        <v>17</v>
      </c>
    </row>
    <row r="337" spans="1:20" ht="28.5">
      <c r="A337" s="6">
        <v>1</v>
      </c>
      <c r="B337" s="6"/>
      <c r="C337" s="6"/>
      <c r="D337" s="8" t="s">
        <v>17</v>
      </c>
      <c r="E337" s="9"/>
      <c r="F337" s="9"/>
      <c r="G337" s="9"/>
      <c r="H337" s="10" t="s">
        <v>17</v>
      </c>
      <c r="I337" s="9"/>
      <c r="J337" s="10" t="s">
        <v>17</v>
      </c>
      <c r="K337" s="8" t="s">
        <v>22</v>
      </c>
      <c r="L337" s="7" t="s">
        <v>438</v>
      </c>
      <c r="M337" s="7" t="s">
        <v>432</v>
      </c>
      <c r="N337" s="9">
        <v>3</v>
      </c>
      <c r="O337" s="9">
        <v>1</v>
      </c>
      <c r="P337" s="9">
        <v>0</v>
      </c>
      <c r="Q337" s="9">
        <v>0</v>
      </c>
      <c r="R337" s="10" t="s">
        <v>25</v>
      </c>
      <c r="S337" s="10" t="s">
        <v>25</v>
      </c>
      <c r="T337" s="11" t="s">
        <v>439</v>
      </c>
    </row>
    <row r="338" spans="1:20" ht="71.25">
      <c r="A338" s="6">
        <v>1</v>
      </c>
      <c r="B338" s="6"/>
      <c r="C338" s="6"/>
      <c r="D338" s="8" t="s">
        <v>17</v>
      </c>
      <c r="E338" s="9"/>
      <c r="F338" s="9"/>
      <c r="G338" s="9"/>
      <c r="H338" s="10" t="s">
        <v>17</v>
      </c>
      <c r="I338" s="9"/>
      <c r="J338" s="10" t="s">
        <v>17</v>
      </c>
      <c r="K338" s="8" t="s">
        <v>22</v>
      </c>
      <c r="L338" s="7" t="s">
        <v>440</v>
      </c>
      <c r="M338" s="7" t="s">
        <v>432</v>
      </c>
      <c r="N338" s="9">
        <v>422</v>
      </c>
      <c r="O338" s="9">
        <v>289</v>
      </c>
      <c r="P338" s="9">
        <v>115</v>
      </c>
      <c r="Q338" s="9">
        <v>50</v>
      </c>
      <c r="R338" s="13">
        <v>11.8</v>
      </c>
      <c r="S338" s="13">
        <v>-82.7</v>
      </c>
      <c r="T338" s="11" t="s">
        <v>441</v>
      </c>
    </row>
    <row r="339" spans="1:20" ht="42.75">
      <c r="A339" s="6">
        <v>1</v>
      </c>
      <c r="B339" s="6"/>
      <c r="C339" s="6"/>
      <c r="D339" s="8" t="s">
        <v>17</v>
      </c>
      <c r="E339" s="9"/>
      <c r="F339" s="9"/>
      <c r="G339" s="9"/>
      <c r="H339" s="10" t="s">
        <v>17</v>
      </c>
      <c r="I339" s="9"/>
      <c r="J339" s="10" t="s">
        <v>17</v>
      </c>
      <c r="K339" s="8" t="s">
        <v>22</v>
      </c>
      <c r="L339" s="7" t="s">
        <v>442</v>
      </c>
      <c r="M339" s="7" t="s">
        <v>291</v>
      </c>
      <c r="N339" s="9">
        <v>7</v>
      </c>
      <c r="O339" s="9">
        <v>2</v>
      </c>
      <c r="P339" s="9">
        <v>0</v>
      </c>
      <c r="Q339" s="9">
        <v>1</v>
      </c>
      <c r="R339" s="13">
        <v>14.3</v>
      </c>
      <c r="S339" s="13">
        <v>-50</v>
      </c>
      <c r="T339" s="11" t="s">
        <v>443</v>
      </c>
    </row>
    <row r="340" spans="1:20">
      <c r="A340" s="6">
        <v>1</v>
      </c>
      <c r="B340" s="6"/>
      <c r="C340" s="6"/>
      <c r="D340" s="6"/>
      <c r="E340" s="6"/>
      <c r="F340" s="6"/>
      <c r="G340" s="6"/>
      <c r="H340" s="6"/>
      <c r="I340" s="6"/>
      <c r="J340" s="6"/>
      <c r="K340" s="6"/>
      <c r="L340" s="6"/>
      <c r="M340" s="6"/>
      <c r="N340" s="6"/>
      <c r="O340" s="6"/>
      <c r="P340" s="6"/>
      <c r="Q340" s="6"/>
      <c r="R340" s="6"/>
      <c r="S340" s="6"/>
      <c r="T340" s="11"/>
    </row>
    <row r="341" spans="1:20" ht="45">
      <c r="A341" s="6">
        <v>1</v>
      </c>
      <c r="B341" s="6"/>
      <c r="C341" s="19" t="s">
        <v>444</v>
      </c>
      <c r="D341" s="8" t="s">
        <v>17</v>
      </c>
      <c r="E341" s="9"/>
      <c r="F341" s="9"/>
      <c r="G341" s="9"/>
      <c r="H341" s="10" t="s">
        <v>17</v>
      </c>
      <c r="I341" s="9"/>
      <c r="J341" s="10" t="s">
        <v>17</v>
      </c>
      <c r="K341" s="8" t="s">
        <v>17</v>
      </c>
      <c r="L341" s="7" t="s">
        <v>17</v>
      </c>
      <c r="M341" s="7" t="s">
        <v>17</v>
      </c>
      <c r="N341" s="9"/>
      <c r="O341" s="9"/>
      <c r="P341" s="9"/>
      <c r="Q341" s="9"/>
      <c r="R341" s="10" t="s">
        <v>17</v>
      </c>
      <c r="S341" s="10" t="s">
        <v>17</v>
      </c>
      <c r="T341" s="11" t="s">
        <v>17</v>
      </c>
    </row>
    <row r="342" spans="1:20" ht="28.5">
      <c r="A342" s="6">
        <v>1</v>
      </c>
      <c r="B342" s="6"/>
      <c r="C342" s="7" t="s">
        <v>445</v>
      </c>
      <c r="D342" s="8" t="s">
        <v>193</v>
      </c>
      <c r="E342" s="9">
        <v>27179322.739999998</v>
      </c>
      <c r="F342" s="9">
        <v>31822803</v>
      </c>
      <c r="G342" s="9">
        <f>IFERROR(F342-E342,0)</f>
        <v>4643480.2600000016</v>
      </c>
      <c r="H342" s="12">
        <f>IFERROR((F342/E342-1)*100,0)</f>
        <v>17.084606207520238</v>
      </c>
      <c r="I342" s="9">
        <v>81483533</v>
      </c>
      <c r="J342" s="12">
        <v>39.1</v>
      </c>
      <c r="K342" s="8" t="s">
        <v>17</v>
      </c>
      <c r="L342" s="7" t="s">
        <v>17</v>
      </c>
      <c r="M342" s="7" t="s">
        <v>17</v>
      </c>
      <c r="N342" s="9"/>
      <c r="O342" s="9"/>
      <c r="P342" s="9"/>
      <c r="Q342" s="9"/>
      <c r="R342" s="10" t="s">
        <v>17</v>
      </c>
      <c r="S342" s="10" t="s">
        <v>17</v>
      </c>
      <c r="T342" s="11" t="s">
        <v>17</v>
      </c>
    </row>
    <row r="343" spans="1:20" ht="57">
      <c r="A343" s="6">
        <v>1</v>
      </c>
      <c r="B343" s="6"/>
      <c r="C343" s="7" t="s">
        <v>446</v>
      </c>
      <c r="D343" s="8" t="s">
        <v>17</v>
      </c>
      <c r="E343" s="9"/>
      <c r="F343" s="9"/>
      <c r="G343" s="9"/>
      <c r="H343" s="10" t="s">
        <v>17</v>
      </c>
      <c r="I343" s="9"/>
      <c r="J343" s="10" t="s">
        <v>17</v>
      </c>
      <c r="K343" s="8" t="s">
        <v>22</v>
      </c>
      <c r="L343" s="7" t="s">
        <v>447</v>
      </c>
      <c r="M343" s="7" t="s">
        <v>448</v>
      </c>
      <c r="N343" s="9">
        <v>15</v>
      </c>
      <c r="O343" s="9">
        <v>7</v>
      </c>
      <c r="P343" s="9">
        <v>13</v>
      </c>
      <c r="Q343" s="9">
        <v>0</v>
      </c>
      <c r="R343" s="13">
        <v>53.3</v>
      </c>
      <c r="S343" s="13">
        <v>14.3</v>
      </c>
      <c r="T343" s="11" t="s">
        <v>3254</v>
      </c>
    </row>
    <row r="344" spans="1:20">
      <c r="A344" s="6">
        <v>1</v>
      </c>
      <c r="B344" s="6"/>
      <c r="C344" s="6"/>
      <c r="D344" s="8" t="s">
        <v>17</v>
      </c>
      <c r="E344" s="9"/>
      <c r="F344" s="9"/>
      <c r="G344" s="9"/>
      <c r="H344" s="10" t="s">
        <v>17</v>
      </c>
      <c r="I344" s="9"/>
      <c r="J344" s="10" t="s">
        <v>17</v>
      </c>
      <c r="K344" s="8" t="s">
        <v>22</v>
      </c>
      <c r="L344" s="7" t="s">
        <v>449</v>
      </c>
      <c r="M344" s="7" t="s">
        <v>450</v>
      </c>
      <c r="N344" s="9">
        <v>113</v>
      </c>
      <c r="O344" s="9">
        <v>57</v>
      </c>
      <c r="P344" s="9">
        <v>57</v>
      </c>
      <c r="Q344" s="9">
        <v>53</v>
      </c>
      <c r="R344" s="13">
        <v>46.9</v>
      </c>
      <c r="S344" s="13">
        <v>-7</v>
      </c>
      <c r="T344" s="11" t="s">
        <v>451</v>
      </c>
    </row>
    <row r="345" spans="1:20" ht="42.75">
      <c r="A345" s="6">
        <v>1</v>
      </c>
      <c r="B345" s="6"/>
      <c r="C345" s="6"/>
      <c r="D345" s="8" t="s">
        <v>17</v>
      </c>
      <c r="E345" s="9"/>
      <c r="F345" s="9"/>
      <c r="G345" s="9"/>
      <c r="H345" s="10" t="s">
        <v>17</v>
      </c>
      <c r="I345" s="9"/>
      <c r="J345" s="10" t="s">
        <v>17</v>
      </c>
      <c r="K345" s="8" t="s">
        <v>22</v>
      </c>
      <c r="L345" s="7" t="s">
        <v>452</v>
      </c>
      <c r="M345" s="7" t="s">
        <v>453</v>
      </c>
      <c r="N345" s="9">
        <v>70</v>
      </c>
      <c r="O345" s="9">
        <v>36</v>
      </c>
      <c r="P345" s="9">
        <v>53</v>
      </c>
      <c r="Q345" s="9">
        <v>37</v>
      </c>
      <c r="R345" s="13">
        <v>52.9</v>
      </c>
      <c r="S345" s="13">
        <v>2.8</v>
      </c>
      <c r="T345" s="11" t="s">
        <v>3255</v>
      </c>
    </row>
    <row r="346" spans="1:20" ht="28.5">
      <c r="A346" s="6">
        <v>1</v>
      </c>
      <c r="B346" s="6"/>
      <c r="C346" s="6"/>
      <c r="D346" s="8" t="s">
        <v>17</v>
      </c>
      <c r="E346" s="9"/>
      <c r="F346" s="9"/>
      <c r="G346" s="9"/>
      <c r="H346" s="10" t="s">
        <v>17</v>
      </c>
      <c r="I346" s="9"/>
      <c r="J346" s="10" t="s">
        <v>17</v>
      </c>
      <c r="K346" s="8" t="s">
        <v>22</v>
      </c>
      <c r="L346" s="7" t="s">
        <v>454</v>
      </c>
      <c r="M346" s="7" t="s">
        <v>453</v>
      </c>
      <c r="N346" s="9">
        <v>28</v>
      </c>
      <c r="O346" s="9">
        <v>13</v>
      </c>
      <c r="P346" s="9">
        <v>9</v>
      </c>
      <c r="Q346" s="9">
        <v>12</v>
      </c>
      <c r="R346" s="13">
        <v>42.9</v>
      </c>
      <c r="S346" s="13">
        <v>-7.7</v>
      </c>
      <c r="T346" s="11" t="s">
        <v>3256</v>
      </c>
    </row>
    <row r="347" spans="1:20" ht="42.75">
      <c r="A347" s="6">
        <v>1</v>
      </c>
      <c r="B347" s="6"/>
      <c r="C347" s="6"/>
      <c r="D347" s="8" t="s">
        <v>17</v>
      </c>
      <c r="E347" s="9"/>
      <c r="F347" s="9"/>
      <c r="G347" s="9"/>
      <c r="H347" s="10" t="s">
        <v>17</v>
      </c>
      <c r="I347" s="9"/>
      <c r="J347" s="10" t="s">
        <v>17</v>
      </c>
      <c r="K347" s="8" t="s">
        <v>22</v>
      </c>
      <c r="L347" s="7" t="s">
        <v>455</v>
      </c>
      <c r="M347" s="7" t="s">
        <v>453</v>
      </c>
      <c r="N347" s="9">
        <v>19</v>
      </c>
      <c r="O347" s="9">
        <v>7</v>
      </c>
      <c r="P347" s="9">
        <v>3</v>
      </c>
      <c r="Q347" s="9">
        <v>2</v>
      </c>
      <c r="R347" s="13">
        <v>10.5</v>
      </c>
      <c r="S347" s="13">
        <v>-71.400000000000006</v>
      </c>
      <c r="T347" s="11" t="s">
        <v>3257</v>
      </c>
    </row>
    <row r="348" spans="1:20" ht="28.5">
      <c r="A348" s="6">
        <v>1</v>
      </c>
      <c r="B348" s="6"/>
      <c r="C348" s="6"/>
      <c r="D348" s="8" t="s">
        <v>17</v>
      </c>
      <c r="E348" s="9"/>
      <c r="F348" s="9"/>
      <c r="G348" s="9"/>
      <c r="H348" s="10" t="s">
        <v>17</v>
      </c>
      <c r="I348" s="9"/>
      <c r="J348" s="10" t="s">
        <v>17</v>
      </c>
      <c r="K348" s="8" t="s">
        <v>22</v>
      </c>
      <c r="L348" s="7" t="s">
        <v>456</v>
      </c>
      <c r="M348" s="7" t="s">
        <v>453</v>
      </c>
      <c r="N348" s="9">
        <v>15</v>
      </c>
      <c r="O348" s="9">
        <v>3</v>
      </c>
      <c r="P348" s="9">
        <v>2</v>
      </c>
      <c r="Q348" s="9">
        <v>4</v>
      </c>
      <c r="R348" s="13">
        <v>26.7</v>
      </c>
      <c r="S348" s="13">
        <v>33.299999999999997</v>
      </c>
      <c r="T348" s="11" t="s">
        <v>3258</v>
      </c>
    </row>
    <row r="349" spans="1:20" ht="28.5">
      <c r="A349" s="6">
        <v>1</v>
      </c>
      <c r="B349" s="6"/>
      <c r="C349" s="6"/>
      <c r="D349" s="8" t="s">
        <v>17</v>
      </c>
      <c r="E349" s="9"/>
      <c r="F349" s="9"/>
      <c r="G349" s="9"/>
      <c r="H349" s="10" t="s">
        <v>17</v>
      </c>
      <c r="I349" s="9"/>
      <c r="J349" s="10" t="s">
        <v>17</v>
      </c>
      <c r="K349" s="8" t="s">
        <v>22</v>
      </c>
      <c r="L349" s="7" t="s">
        <v>457</v>
      </c>
      <c r="M349" s="7" t="s">
        <v>91</v>
      </c>
      <c r="N349" s="9">
        <v>1819</v>
      </c>
      <c r="O349" s="9">
        <v>700</v>
      </c>
      <c r="P349" s="34" t="s">
        <v>3217</v>
      </c>
      <c r="Q349" s="9">
        <v>45</v>
      </c>
      <c r="R349" s="13">
        <v>2.5</v>
      </c>
      <c r="S349" s="13">
        <v>-93.6</v>
      </c>
      <c r="T349" s="11" t="s">
        <v>3259</v>
      </c>
    </row>
    <row r="350" spans="1:20" ht="28.5">
      <c r="A350" s="6">
        <v>1</v>
      </c>
      <c r="B350" s="6"/>
      <c r="C350" s="6"/>
      <c r="D350" s="8" t="s">
        <v>17</v>
      </c>
      <c r="E350" s="9"/>
      <c r="F350" s="9"/>
      <c r="G350" s="9"/>
      <c r="H350" s="10" t="s">
        <v>17</v>
      </c>
      <c r="I350" s="9"/>
      <c r="J350" s="10" t="s">
        <v>17</v>
      </c>
      <c r="K350" s="8" t="s">
        <v>22</v>
      </c>
      <c r="L350" s="7" t="s">
        <v>458</v>
      </c>
      <c r="M350" s="7" t="s">
        <v>459</v>
      </c>
      <c r="N350" s="9">
        <v>3788</v>
      </c>
      <c r="O350" s="9">
        <v>1950</v>
      </c>
      <c r="P350" s="34" t="s">
        <v>3217</v>
      </c>
      <c r="Q350" s="9">
        <v>5488</v>
      </c>
      <c r="R350" s="13">
        <v>144.9</v>
      </c>
      <c r="S350" s="13">
        <v>181.4</v>
      </c>
      <c r="T350" s="11" t="s">
        <v>3260</v>
      </c>
    </row>
    <row r="351" spans="1:20" ht="75">
      <c r="A351" s="6">
        <v>1</v>
      </c>
      <c r="B351" s="6"/>
      <c r="C351" s="18" t="s">
        <v>460</v>
      </c>
      <c r="D351" s="8" t="s">
        <v>17</v>
      </c>
      <c r="E351" s="9">
        <f>SUM(E217:E342)</f>
        <v>15758205795.469999</v>
      </c>
      <c r="F351" s="9">
        <f>SUM(F217:F342)</f>
        <v>7786240225</v>
      </c>
      <c r="G351" s="9">
        <f>IFERROR(F351-E351,0)</f>
        <v>-7971965570.4699993</v>
      </c>
      <c r="H351" s="12">
        <f>IFERROR((F351/E351-1)*100,0)</f>
        <v>-50.589297245766993</v>
      </c>
      <c r="I351" s="9">
        <f>SUM(I217:I342)</f>
        <v>32170882488</v>
      </c>
      <c r="J351" s="10" t="s">
        <v>17</v>
      </c>
      <c r="K351" s="8" t="s">
        <v>17</v>
      </c>
      <c r="L351" s="7" t="s">
        <v>17</v>
      </c>
      <c r="M351" s="7" t="s">
        <v>17</v>
      </c>
      <c r="N351" s="9"/>
      <c r="O351" s="9"/>
      <c r="P351" s="9"/>
      <c r="Q351" s="9"/>
      <c r="R351" s="10" t="s">
        <v>17</v>
      </c>
      <c r="S351" s="10" t="s">
        <v>17</v>
      </c>
      <c r="T351" s="11" t="s">
        <v>17</v>
      </c>
    </row>
    <row r="352" spans="1:20" ht="28.5">
      <c r="A352" s="1">
        <v>1</v>
      </c>
      <c r="B352" s="1"/>
      <c r="C352" s="2" t="s">
        <v>461</v>
      </c>
      <c r="D352" s="14" t="s">
        <v>17</v>
      </c>
      <c r="E352" s="15"/>
      <c r="F352" s="15"/>
      <c r="G352" s="15"/>
      <c r="H352" s="16" t="s">
        <v>17</v>
      </c>
      <c r="I352" s="15"/>
      <c r="J352" s="16" t="s">
        <v>17</v>
      </c>
      <c r="K352" s="14" t="s">
        <v>17</v>
      </c>
      <c r="L352" s="3" t="s">
        <v>17</v>
      </c>
      <c r="M352" s="3" t="s">
        <v>17</v>
      </c>
      <c r="N352" s="15"/>
      <c r="O352" s="15"/>
      <c r="P352" s="15"/>
      <c r="Q352" s="15"/>
      <c r="R352" s="16" t="s">
        <v>17</v>
      </c>
      <c r="S352" s="16" t="s">
        <v>17</v>
      </c>
      <c r="T352" s="17" t="s">
        <v>17</v>
      </c>
    </row>
    <row r="353" spans="1:20" ht="45">
      <c r="A353" s="6">
        <v>1</v>
      </c>
      <c r="B353" s="6"/>
      <c r="C353" s="19" t="s">
        <v>462</v>
      </c>
      <c r="D353" s="8" t="s">
        <v>17</v>
      </c>
      <c r="E353" s="9"/>
      <c r="F353" s="9"/>
      <c r="G353" s="9"/>
      <c r="H353" s="10" t="s">
        <v>17</v>
      </c>
      <c r="I353" s="9"/>
      <c r="J353" s="10" t="s">
        <v>17</v>
      </c>
      <c r="K353" s="8" t="s">
        <v>17</v>
      </c>
      <c r="L353" s="7" t="s">
        <v>17</v>
      </c>
      <c r="M353" s="7" t="s">
        <v>17</v>
      </c>
      <c r="N353" s="9"/>
      <c r="O353" s="9"/>
      <c r="P353" s="9"/>
      <c r="Q353" s="9"/>
      <c r="R353" s="10" t="s">
        <v>17</v>
      </c>
      <c r="S353" s="10" t="s">
        <v>17</v>
      </c>
      <c r="T353" s="11" t="s">
        <v>17</v>
      </c>
    </row>
    <row r="354" spans="1:20" ht="42.75">
      <c r="A354" s="6">
        <v>1</v>
      </c>
      <c r="B354" s="6"/>
      <c r="C354" s="7" t="s">
        <v>463</v>
      </c>
      <c r="D354" s="8" t="s">
        <v>464</v>
      </c>
      <c r="E354" s="9">
        <v>287794860</v>
      </c>
      <c r="F354" s="9">
        <v>283729600</v>
      </c>
      <c r="G354" s="9">
        <f>IFERROR(F354-E354,0)</f>
        <v>-4065260</v>
      </c>
      <c r="H354" s="12">
        <f>IFERROR((F354/E354-1)*100,0)</f>
        <v>-1.4125547620968626</v>
      </c>
      <c r="I354" s="9">
        <v>669743559</v>
      </c>
      <c r="J354" s="12">
        <v>42.4</v>
      </c>
      <c r="K354" s="8" t="s">
        <v>17</v>
      </c>
      <c r="L354" s="7" t="s">
        <v>17</v>
      </c>
      <c r="M354" s="7" t="s">
        <v>17</v>
      </c>
      <c r="N354" s="9"/>
      <c r="O354" s="9"/>
      <c r="P354" s="9"/>
      <c r="Q354" s="9"/>
      <c r="R354" s="10" t="s">
        <v>17</v>
      </c>
      <c r="S354" s="10" t="s">
        <v>17</v>
      </c>
      <c r="T354" s="11" t="s">
        <v>17</v>
      </c>
    </row>
    <row r="355" spans="1:20" ht="28.5">
      <c r="A355" s="6">
        <v>1</v>
      </c>
      <c r="B355" s="6"/>
      <c r="C355" s="7" t="s">
        <v>465</v>
      </c>
      <c r="D355" s="8" t="s">
        <v>17</v>
      </c>
      <c r="E355" s="9"/>
      <c r="F355" s="9"/>
      <c r="G355" s="9"/>
      <c r="H355" s="10" t="s">
        <v>17</v>
      </c>
      <c r="I355" s="9"/>
      <c r="J355" s="10" t="s">
        <v>17</v>
      </c>
      <c r="K355" s="8" t="s">
        <v>22</v>
      </c>
      <c r="L355" s="7" t="s">
        <v>466</v>
      </c>
      <c r="M355" s="7" t="s">
        <v>467</v>
      </c>
      <c r="N355" s="9">
        <v>89</v>
      </c>
      <c r="O355" s="9">
        <v>88</v>
      </c>
      <c r="P355" s="9">
        <v>87</v>
      </c>
      <c r="Q355" s="9">
        <v>87</v>
      </c>
      <c r="R355" s="10" t="s">
        <v>62</v>
      </c>
      <c r="S355" s="13">
        <f>((Q355/O355)*100)-100</f>
        <v>-1.1363636363636402</v>
      </c>
      <c r="T355" s="11" t="s">
        <v>468</v>
      </c>
    </row>
    <row r="356" spans="1:20">
      <c r="A356" s="6">
        <v>1</v>
      </c>
      <c r="B356" s="6"/>
      <c r="C356" s="6"/>
      <c r="D356" s="8" t="s">
        <v>17</v>
      </c>
      <c r="E356" s="9"/>
      <c r="F356" s="9"/>
      <c r="G356" s="9"/>
      <c r="H356" s="10" t="s">
        <v>17</v>
      </c>
      <c r="I356" s="9"/>
      <c r="J356" s="10" t="s">
        <v>17</v>
      </c>
      <c r="K356" s="8" t="s">
        <v>22</v>
      </c>
      <c r="L356" s="7" t="s">
        <v>469</v>
      </c>
      <c r="M356" s="7" t="s">
        <v>470</v>
      </c>
      <c r="N356" s="9">
        <v>7</v>
      </c>
      <c r="O356" s="9">
        <v>2</v>
      </c>
      <c r="P356" s="9">
        <v>3</v>
      </c>
      <c r="Q356" s="9">
        <v>2</v>
      </c>
      <c r="R356" s="13">
        <f>(Q356/N356)*100</f>
        <v>28.571428571428569</v>
      </c>
      <c r="S356" s="13">
        <f>((Q356/O356)*100)-100</f>
        <v>0</v>
      </c>
      <c r="T356" s="11" t="s">
        <v>17</v>
      </c>
    </row>
    <row r="357" spans="1:20">
      <c r="A357" s="6">
        <v>1</v>
      </c>
      <c r="B357" s="6"/>
      <c r="C357" s="6"/>
      <c r="D357" s="8" t="s">
        <v>17</v>
      </c>
      <c r="E357" s="9"/>
      <c r="F357" s="9"/>
      <c r="G357" s="9"/>
      <c r="H357" s="10" t="s">
        <v>17</v>
      </c>
      <c r="I357" s="9"/>
      <c r="J357" s="10" t="s">
        <v>17</v>
      </c>
      <c r="K357" s="8" t="s">
        <v>22</v>
      </c>
      <c r="L357" s="7" t="s">
        <v>471</v>
      </c>
      <c r="M357" s="7" t="s">
        <v>472</v>
      </c>
      <c r="N357" s="9">
        <v>65</v>
      </c>
      <c r="O357" s="9">
        <v>64</v>
      </c>
      <c r="P357" s="9">
        <v>63</v>
      </c>
      <c r="Q357" s="9">
        <v>63</v>
      </c>
      <c r="R357" s="10" t="s">
        <v>62</v>
      </c>
      <c r="S357" s="13">
        <f>((Q357/O357)*100)-100</f>
        <v>-1.5625</v>
      </c>
      <c r="T357" s="11" t="s">
        <v>473</v>
      </c>
    </row>
    <row r="358" spans="1:20">
      <c r="A358" s="6">
        <v>1</v>
      </c>
      <c r="B358" s="6"/>
      <c r="C358" s="6"/>
      <c r="D358" s="8" t="s">
        <v>17</v>
      </c>
      <c r="E358" s="9"/>
      <c r="F358" s="9"/>
      <c r="G358" s="9"/>
      <c r="H358" s="10" t="s">
        <v>17</v>
      </c>
      <c r="I358" s="9"/>
      <c r="J358" s="10" t="s">
        <v>17</v>
      </c>
      <c r="K358" s="8" t="s">
        <v>22</v>
      </c>
      <c r="L358" s="7" t="s">
        <v>474</v>
      </c>
      <c r="M358" s="7" t="s">
        <v>475</v>
      </c>
      <c r="N358" s="9">
        <v>7</v>
      </c>
      <c r="O358" s="9">
        <v>7</v>
      </c>
      <c r="P358" s="9">
        <v>7</v>
      </c>
      <c r="Q358" s="9">
        <v>7</v>
      </c>
      <c r="R358" s="10" t="s">
        <v>62</v>
      </c>
      <c r="S358" s="13">
        <f>((Q358/O358)*100)-100</f>
        <v>0</v>
      </c>
      <c r="T358" s="11" t="s">
        <v>17</v>
      </c>
    </row>
    <row r="359" spans="1:20" ht="42.75">
      <c r="A359" s="6">
        <v>1</v>
      </c>
      <c r="B359" s="6"/>
      <c r="C359" s="6"/>
      <c r="D359" s="8" t="s">
        <v>17</v>
      </c>
      <c r="E359" s="9"/>
      <c r="F359" s="9"/>
      <c r="G359" s="9"/>
      <c r="H359" s="10" t="s">
        <v>17</v>
      </c>
      <c r="I359" s="9"/>
      <c r="J359" s="10" t="s">
        <v>17</v>
      </c>
      <c r="K359" s="8" t="s">
        <v>22</v>
      </c>
      <c r="L359" s="7" t="s">
        <v>476</v>
      </c>
      <c r="M359" s="7" t="s">
        <v>477</v>
      </c>
      <c r="N359" s="9">
        <v>950000</v>
      </c>
      <c r="O359" s="9">
        <v>475000</v>
      </c>
      <c r="P359" s="9">
        <v>465518</v>
      </c>
      <c r="Q359" s="9">
        <v>477749</v>
      </c>
      <c r="R359" s="13">
        <f>(Q359/N359)*100</f>
        <v>50.289368421052629</v>
      </c>
      <c r="S359" s="13">
        <f>((Q359/O359)*100)-100</f>
        <v>0.57873684210525767</v>
      </c>
      <c r="T359" s="11" t="s">
        <v>3166</v>
      </c>
    </row>
    <row r="360" spans="1:20">
      <c r="A360" s="6">
        <v>1</v>
      </c>
      <c r="B360" s="6"/>
      <c r="C360" s="6"/>
      <c r="D360" s="6"/>
      <c r="E360" s="6"/>
      <c r="F360" s="6"/>
      <c r="G360" s="6"/>
      <c r="H360" s="6"/>
      <c r="I360" s="6"/>
      <c r="J360" s="6"/>
      <c r="K360" s="6"/>
      <c r="L360" s="6"/>
      <c r="M360" s="6"/>
      <c r="N360" s="6"/>
      <c r="O360" s="6"/>
      <c r="P360" s="6"/>
      <c r="Q360" s="6"/>
      <c r="R360" s="6"/>
      <c r="S360" s="6"/>
      <c r="T360" s="11"/>
    </row>
    <row r="361" spans="1:20" ht="28.5">
      <c r="A361" s="6">
        <v>1</v>
      </c>
      <c r="B361" s="6"/>
      <c r="C361" s="6"/>
      <c r="D361" s="8" t="s">
        <v>17</v>
      </c>
      <c r="E361" s="9"/>
      <c r="F361" s="9"/>
      <c r="G361" s="9"/>
      <c r="H361" s="10" t="s">
        <v>17</v>
      </c>
      <c r="I361" s="9"/>
      <c r="J361" s="10" t="s">
        <v>17</v>
      </c>
      <c r="K361" s="8" t="s">
        <v>22</v>
      </c>
      <c r="L361" s="7" t="s">
        <v>478</v>
      </c>
      <c r="M361" s="7" t="s">
        <v>479</v>
      </c>
      <c r="N361" s="9">
        <v>750</v>
      </c>
      <c r="O361" s="9">
        <v>262</v>
      </c>
      <c r="P361" s="9">
        <v>224</v>
      </c>
      <c r="Q361" s="9">
        <v>131</v>
      </c>
      <c r="R361" s="13">
        <f>(Q361/N361)*100</f>
        <v>17.466666666666665</v>
      </c>
      <c r="S361" s="13">
        <f>((Q361/O361)*100)-100</f>
        <v>-50</v>
      </c>
      <c r="T361" s="11" t="s">
        <v>480</v>
      </c>
    </row>
    <row r="362" spans="1:20">
      <c r="A362" s="6">
        <v>1</v>
      </c>
      <c r="B362" s="6"/>
      <c r="C362" s="6"/>
      <c r="D362" s="8" t="s">
        <v>17</v>
      </c>
      <c r="E362" s="9"/>
      <c r="F362" s="9"/>
      <c r="G362" s="9"/>
      <c r="H362" s="10" t="s">
        <v>17</v>
      </c>
      <c r="I362" s="9"/>
      <c r="J362" s="10" t="s">
        <v>17</v>
      </c>
      <c r="K362" s="8" t="s">
        <v>22</v>
      </c>
      <c r="L362" s="7" t="s">
        <v>481</v>
      </c>
      <c r="M362" s="7" t="s">
        <v>482</v>
      </c>
      <c r="N362" s="9">
        <v>150</v>
      </c>
      <c r="O362" s="9">
        <v>0</v>
      </c>
      <c r="P362" s="34" t="s">
        <v>3217</v>
      </c>
      <c r="Q362" s="9">
        <v>0</v>
      </c>
      <c r="R362" s="13">
        <f>(Q362/N362)*100</f>
        <v>0</v>
      </c>
      <c r="S362" s="13">
        <v>0</v>
      </c>
      <c r="T362" s="11" t="s">
        <v>17</v>
      </c>
    </row>
    <row r="363" spans="1:20" ht="28.5">
      <c r="A363" s="6">
        <v>1</v>
      </c>
      <c r="B363" s="6"/>
      <c r="C363" s="7" t="s">
        <v>483</v>
      </c>
      <c r="D363" s="8" t="s">
        <v>464</v>
      </c>
      <c r="E363" s="9">
        <v>46883809</v>
      </c>
      <c r="F363" s="9">
        <v>58496494</v>
      </c>
      <c r="G363" s="9">
        <f>IFERROR(F363-E363,0)</f>
        <v>11612685</v>
      </c>
      <c r="H363" s="12">
        <f>IFERROR((F363/E363-1)*100,0)</f>
        <v>24.769073263650565</v>
      </c>
      <c r="I363" s="9">
        <v>133843993</v>
      </c>
      <c r="J363" s="12">
        <v>43.7</v>
      </c>
      <c r="K363" s="8" t="s">
        <v>17</v>
      </c>
      <c r="L363" s="7" t="s">
        <v>17</v>
      </c>
      <c r="M363" s="7" t="s">
        <v>17</v>
      </c>
      <c r="N363" s="9"/>
      <c r="O363" s="9"/>
      <c r="P363" s="9"/>
      <c r="Q363" s="9"/>
      <c r="R363" s="10" t="s">
        <v>17</v>
      </c>
      <c r="S363" s="10" t="s">
        <v>17</v>
      </c>
      <c r="T363" s="11" t="s">
        <v>17</v>
      </c>
    </row>
    <row r="364" spans="1:20" ht="57">
      <c r="A364" s="6">
        <v>1</v>
      </c>
      <c r="B364" s="6"/>
      <c r="C364" s="7" t="s">
        <v>484</v>
      </c>
      <c r="D364" s="8" t="s">
        <v>17</v>
      </c>
      <c r="E364" s="9"/>
      <c r="F364" s="9"/>
      <c r="G364" s="9"/>
      <c r="H364" s="10" t="s">
        <v>17</v>
      </c>
      <c r="I364" s="9"/>
      <c r="J364" s="10" t="s">
        <v>17</v>
      </c>
      <c r="K364" s="8" t="s">
        <v>22</v>
      </c>
      <c r="L364" s="7" t="s">
        <v>485</v>
      </c>
      <c r="M364" s="7" t="s">
        <v>486</v>
      </c>
      <c r="N364" s="9">
        <v>132</v>
      </c>
      <c r="O364" s="9">
        <v>127</v>
      </c>
      <c r="P364" s="9">
        <v>117</v>
      </c>
      <c r="Q364" s="9">
        <v>120.5</v>
      </c>
      <c r="R364" s="10" t="s">
        <v>62</v>
      </c>
      <c r="S364" s="13">
        <f>((Q364/O364)*100)-100</f>
        <v>-5.118110236220474</v>
      </c>
      <c r="T364" s="11" t="s">
        <v>487</v>
      </c>
    </row>
    <row r="365" spans="1:20" ht="42.75">
      <c r="A365" s="6">
        <v>1</v>
      </c>
      <c r="B365" s="6"/>
      <c r="C365" s="6"/>
      <c r="D365" s="8" t="s">
        <v>17</v>
      </c>
      <c r="E365" s="9"/>
      <c r="F365" s="9"/>
      <c r="G365" s="9"/>
      <c r="H365" s="10" t="s">
        <v>17</v>
      </c>
      <c r="I365" s="9"/>
      <c r="J365" s="10" t="s">
        <v>17</v>
      </c>
      <c r="K365" s="8" t="s">
        <v>22</v>
      </c>
      <c r="L365" s="7" t="s">
        <v>485</v>
      </c>
      <c r="M365" s="7" t="s">
        <v>488</v>
      </c>
      <c r="N365" s="9">
        <v>1120</v>
      </c>
      <c r="O365" s="9">
        <v>1055</v>
      </c>
      <c r="P365" s="9">
        <v>1087</v>
      </c>
      <c r="Q365" s="9">
        <v>1042.5</v>
      </c>
      <c r="R365" s="10" t="s">
        <v>62</v>
      </c>
      <c r="S365" s="13">
        <f>((Q365/O365)*100)-100</f>
        <v>-1.1848341232227426</v>
      </c>
      <c r="T365" s="11" t="s">
        <v>3723</v>
      </c>
    </row>
    <row r="366" spans="1:20" ht="42.75">
      <c r="A366" s="6">
        <v>1</v>
      </c>
      <c r="B366" s="6"/>
      <c r="C366" s="6"/>
      <c r="D366" s="8" t="s">
        <v>17</v>
      </c>
      <c r="E366" s="9"/>
      <c r="F366" s="9"/>
      <c r="G366" s="9"/>
      <c r="H366" s="10" t="s">
        <v>17</v>
      </c>
      <c r="I366" s="9"/>
      <c r="J366" s="10" t="s">
        <v>17</v>
      </c>
      <c r="K366" s="8" t="s">
        <v>22</v>
      </c>
      <c r="L366" s="7" t="s">
        <v>485</v>
      </c>
      <c r="M366" s="7" t="s">
        <v>489</v>
      </c>
      <c r="N366" s="9">
        <v>568</v>
      </c>
      <c r="O366" s="9">
        <v>563</v>
      </c>
      <c r="P366" s="9">
        <v>555</v>
      </c>
      <c r="Q366" s="9">
        <v>561.5</v>
      </c>
      <c r="R366" s="10" t="s">
        <v>62</v>
      </c>
      <c r="S366" s="13">
        <f>((Q366/O366)*100)-100</f>
        <v>-0.26642984014209503</v>
      </c>
      <c r="T366" s="11" t="s">
        <v>490</v>
      </c>
    </row>
    <row r="367" spans="1:20">
      <c r="A367" s="6">
        <v>1</v>
      </c>
      <c r="B367" s="6"/>
      <c r="C367" s="6"/>
      <c r="D367" s="6"/>
      <c r="E367" s="6"/>
      <c r="F367" s="6"/>
      <c r="G367" s="6"/>
      <c r="H367" s="6"/>
      <c r="I367" s="6"/>
      <c r="J367" s="6"/>
      <c r="K367" s="6"/>
      <c r="L367" s="6"/>
      <c r="M367" s="6"/>
      <c r="N367" s="6"/>
      <c r="O367" s="6"/>
      <c r="P367" s="6"/>
      <c r="Q367" s="6"/>
      <c r="R367" s="6"/>
      <c r="S367" s="6"/>
      <c r="T367" s="11"/>
    </row>
    <row r="368" spans="1:20" ht="57">
      <c r="A368" s="6">
        <v>1</v>
      </c>
      <c r="B368" s="6"/>
      <c r="C368" s="7" t="s">
        <v>491</v>
      </c>
      <c r="D368" s="8" t="s">
        <v>464</v>
      </c>
      <c r="E368" s="9">
        <v>154147864</v>
      </c>
      <c r="F368" s="9">
        <v>179889833</v>
      </c>
      <c r="G368" s="9">
        <f>IFERROR(F368-E368,0)</f>
        <v>25741969</v>
      </c>
      <c r="H368" s="12">
        <f>IFERROR((F368/E368-1)*100,0)</f>
        <v>16.69953013426122</v>
      </c>
      <c r="I368" s="9">
        <v>376630767</v>
      </c>
      <c r="J368" s="12">
        <v>47.8</v>
      </c>
      <c r="K368" s="8" t="s">
        <v>17</v>
      </c>
      <c r="L368" s="7" t="s">
        <v>17</v>
      </c>
      <c r="M368" s="7" t="s">
        <v>17</v>
      </c>
      <c r="N368" s="9"/>
      <c r="O368" s="9"/>
      <c r="P368" s="9"/>
      <c r="Q368" s="9"/>
      <c r="R368" s="10" t="s">
        <v>17</v>
      </c>
      <c r="S368" s="10" t="s">
        <v>17</v>
      </c>
      <c r="T368" s="11" t="s">
        <v>17</v>
      </c>
    </row>
    <row r="369" spans="1:20" ht="42.75">
      <c r="A369" s="6">
        <v>1</v>
      </c>
      <c r="B369" s="6"/>
      <c r="C369" s="7" t="s">
        <v>492</v>
      </c>
      <c r="D369" s="8" t="s">
        <v>17</v>
      </c>
      <c r="E369" s="9"/>
      <c r="F369" s="9"/>
      <c r="G369" s="9"/>
      <c r="H369" s="10" t="s">
        <v>17</v>
      </c>
      <c r="I369" s="9"/>
      <c r="J369" s="10" t="s">
        <v>17</v>
      </c>
      <c r="K369" s="8" t="s">
        <v>22</v>
      </c>
      <c r="L369" s="7" t="s">
        <v>493</v>
      </c>
      <c r="M369" s="7" t="s">
        <v>494</v>
      </c>
      <c r="N369" s="9">
        <v>2695</v>
      </c>
      <c r="O369" s="9">
        <v>708</v>
      </c>
      <c r="P369" s="9">
        <v>3900</v>
      </c>
      <c r="Q369" s="9">
        <v>1306</v>
      </c>
      <c r="R369" s="13">
        <f t="shared" ref="R369:R380" si="4">(Q369/N369)*100</f>
        <v>48.460111317254174</v>
      </c>
      <c r="S369" s="13">
        <f t="shared" ref="S369:S380" si="5">((Q369/O369)*100)-100</f>
        <v>84.463276836158201</v>
      </c>
      <c r="T369" s="11" t="s">
        <v>3167</v>
      </c>
    </row>
    <row r="370" spans="1:20" ht="57">
      <c r="A370" s="6">
        <v>1</v>
      </c>
      <c r="B370" s="6"/>
      <c r="C370" s="6"/>
      <c r="D370" s="8" t="s">
        <v>17</v>
      </c>
      <c r="E370" s="9"/>
      <c r="F370" s="9"/>
      <c r="G370" s="9"/>
      <c r="H370" s="10" t="s">
        <v>17</v>
      </c>
      <c r="I370" s="9"/>
      <c r="J370" s="10" t="s">
        <v>17</v>
      </c>
      <c r="K370" s="8" t="s">
        <v>22</v>
      </c>
      <c r="L370" s="7" t="s">
        <v>493</v>
      </c>
      <c r="M370" s="7" t="s">
        <v>495</v>
      </c>
      <c r="N370" s="9">
        <v>128</v>
      </c>
      <c r="O370" s="9">
        <v>36</v>
      </c>
      <c r="P370" s="9">
        <v>160</v>
      </c>
      <c r="Q370" s="9">
        <v>123</v>
      </c>
      <c r="R370" s="13">
        <f t="shared" si="4"/>
        <v>96.09375</v>
      </c>
      <c r="S370" s="13">
        <f t="shared" si="5"/>
        <v>241.66666666666663</v>
      </c>
      <c r="T370" s="11" t="s">
        <v>3167</v>
      </c>
    </row>
    <row r="371" spans="1:20" ht="28.5">
      <c r="A371" s="6">
        <v>1</v>
      </c>
      <c r="B371" s="6"/>
      <c r="C371" s="6"/>
      <c r="D371" s="8" t="s">
        <v>17</v>
      </c>
      <c r="E371" s="9"/>
      <c r="F371" s="9"/>
      <c r="G371" s="9"/>
      <c r="H371" s="10" t="s">
        <v>17</v>
      </c>
      <c r="I371" s="9"/>
      <c r="J371" s="10" t="s">
        <v>17</v>
      </c>
      <c r="K371" s="8" t="s">
        <v>22</v>
      </c>
      <c r="L371" s="7" t="s">
        <v>496</v>
      </c>
      <c r="M371" s="7" t="s">
        <v>185</v>
      </c>
      <c r="N371" s="9">
        <v>1368</v>
      </c>
      <c r="O371" s="9">
        <v>682</v>
      </c>
      <c r="P371" s="9">
        <v>1947</v>
      </c>
      <c r="Q371" s="9">
        <v>1764</v>
      </c>
      <c r="R371" s="13">
        <f t="shared" si="4"/>
        <v>128.94736842105263</v>
      </c>
      <c r="S371" s="13">
        <f t="shared" si="5"/>
        <v>158.65102639296185</v>
      </c>
      <c r="T371" s="11" t="s">
        <v>3168</v>
      </c>
    </row>
    <row r="372" spans="1:20">
      <c r="A372" s="6">
        <v>1</v>
      </c>
      <c r="B372" s="6"/>
      <c r="C372" s="6"/>
      <c r="D372" s="8" t="s">
        <v>17</v>
      </c>
      <c r="E372" s="9"/>
      <c r="F372" s="9"/>
      <c r="G372" s="9"/>
      <c r="H372" s="10" t="s">
        <v>17</v>
      </c>
      <c r="I372" s="9"/>
      <c r="J372" s="10" t="s">
        <v>17</v>
      </c>
      <c r="K372" s="8" t="s">
        <v>22</v>
      </c>
      <c r="L372" s="7" t="s">
        <v>496</v>
      </c>
      <c r="M372" s="7" t="s">
        <v>497</v>
      </c>
      <c r="N372" s="9">
        <v>8</v>
      </c>
      <c r="O372" s="9">
        <v>4</v>
      </c>
      <c r="P372" s="9">
        <v>62</v>
      </c>
      <c r="Q372" s="9">
        <v>2</v>
      </c>
      <c r="R372" s="13">
        <f t="shared" si="4"/>
        <v>25</v>
      </c>
      <c r="S372" s="13">
        <f t="shared" si="5"/>
        <v>-50</v>
      </c>
      <c r="T372" s="11" t="s">
        <v>3167</v>
      </c>
    </row>
    <row r="373" spans="1:20" ht="28.5">
      <c r="A373" s="6">
        <v>1</v>
      </c>
      <c r="B373" s="6"/>
      <c r="C373" s="6"/>
      <c r="D373" s="8" t="s">
        <v>17</v>
      </c>
      <c r="E373" s="9"/>
      <c r="F373" s="9"/>
      <c r="G373" s="9"/>
      <c r="H373" s="10" t="s">
        <v>17</v>
      </c>
      <c r="I373" s="9"/>
      <c r="J373" s="10" t="s">
        <v>17</v>
      </c>
      <c r="K373" s="8" t="s">
        <v>22</v>
      </c>
      <c r="L373" s="7" t="s">
        <v>496</v>
      </c>
      <c r="M373" s="7" t="s">
        <v>494</v>
      </c>
      <c r="N373" s="9">
        <v>6050</v>
      </c>
      <c r="O373" s="9">
        <v>3015</v>
      </c>
      <c r="P373" s="9">
        <v>6798</v>
      </c>
      <c r="Q373" s="9">
        <v>3987</v>
      </c>
      <c r="R373" s="13">
        <f t="shared" si="4"/>
        <v>65.900826446280988</v>
      </c>
      <c r="S373" s="13">
        <f t="shared" si="5"/>
        <v>32.238805970149258</v>
      </c>
      <c r="T373" s="11" t="s">
        <v>498</v>
      </c>
    </row>
    <row r="374" spans="1:20" ht="42.75">
      <c r="A374" s="6">
        <v>1</v>
      </c>
      <c r="B374" s="6"/>
      <c r="C374" s="6"/>
      <c r="D374" s="8" t="s">
        <v>17</v>
      </c>
      <c r="E374" s="9"/>
      <c r="F374" s="9"/>
      <c r="G374" s="9"/>
      <c r="H374" s="10" t="s">
        <v>17</v>
      </c>
      <c r="I374" s="9"/>
      <c r="J374" s="10" t="s">
        <v>17</v>
      </c>
      <c r="K374" s="8" t="s">
        <v>22</v>
      </c>
      <c r="L374" s="7" t="s">
        <v>499</v>
      </c>
      <c r="M374" s="7" t="s">
        <v>500</v>
      </c>
      <c r="N374" s="9">
        <v>453</v>
      </c>
      <c r="O374" s="9">
        <v>216</v>
      </c>
      <c r="P374" s="9">
        <v>98</v>
      </c>
      <c r="Q374" s="9">
        <v>72</v>
      </c>
      <c r="R374" s="13">
        <f t="shared" si="4"/>
        <v>15.894039735099339</v>
      </c>
      <c r="S374" s="13">
        <f t="shared" si="5"/>
        <v>-66.666666666666671</v>
      </c>
      <c r="T374" s="11" t="s">
        <v>501</v>
      </c>
    </row>
    <row r="375" spans="1:20" ht="28.5">
      <c r="A375" s="6">
        <v>1</v>
      </c>
      <c r="B375" s="6"/>
      <c r="C375" s="6"/>
      <c r="D375" s="8" t="s">
        <v>17</v>
      </c>
      <c r="E375" s="9"/>
      <c r="F375" s="9"/>
      <c r="G375" s="9"/>
      <c r="H375" s="10" t="s">
        <v>17</v>
      </c>
      <c r="I375" s="9"/>
      <c r="J375" s="10" t="s">
        <v>17</v>
      </c>
      <c r="K375" s="8" t="s">
        <v>22</v>
      </c>
      <c r="L375" s="7" t="s">
        <v>502</v>
      </c>
      <c r="M375" s="7" t="s">
        <v>185</v>
      </c>
      <c r="N375" s="9">
        <v>7400</v>
      </c>
      <c r="O375" s="9">
        <v>3850</v>
      </c>
      <c r="P375" s="9">
        <v>4381</v>
      </c>
      <c r="Q375" s="9">
        <v>4888</v>
      </c>
      <c r="R375" s="13">
        <f t="shared" si="4"/>
        <v>66.054054054054063</v>
      </c>
      <c r="S375" s="13">
        <f t="shared" si="5"/>
        <v>26.961038961038966</v>
      </c>
      <c r="T375" s="11" t="s">
        <v>503</v>
      </c>
    </row>
    <row r="376" spans="1:20" ht="28.5">
      <c r="A376" s="6">
        <v>1</v>
      </c>
      <c r="B376" s="6"/>
      <c r="C376" s="6"/>
      <c r="D376" s="8" t="s">
        <v>17</v>
      </c>
      <c r="E376" s="9"/>
      <c r="F376" s="9"/>
      <c r="G376" s="9"/>
      <c r="H376" s="10" t="s">
        <v>17</v>
      </c>
      <c r="I376" s="9"/>
      <c r="J376" s="10" t="s">
        <v>17</v>
      </c>
      <c r="K376" s="8" t="s">
        <v>22</v>
      </c>
      <c r="L376" s="7" t="s">
        <v>502</v>
      </c>
      <c r="M376" s="7" t="s">
        <v>494</v>
      </c>
      <c r="N376" s="9">
        <v>5000</v>
      </c>
      <c r="O376" s="9">
        <v>2500</v>
      </c>
      <c r="P376" s="9">
        <v>3244</v>
      </c>
      <c r="Q376" s="9">
        <v>3959</v>
      </c>
      <c r="R376" s="13">
        <f t="shared" si="4"/>
        <v>79.179999999999993</v>
      </c>
      <c r="S376" s="13">
        <f t="shared" si="5"/>
        <v>58.359999999999985</v>
      </c>
      <c r="T376" s="11" t="s">
        <v>503</v>
      </c>
    </row>
    <row r="377" spans="1:20" ht="28.5">
      <c r="A377" s="6">
        <v>1</v>
      </c>
      <c r="B377" s="6"/>
      <c r="C377" s="6"/>
      <c r="D377" s="8" t="s">
        <v>17</v>
      </c>
      <c r="E377" s="9"/>
      <c r="F377" s="9"/>
      <c r="G377" s="9"/>
      <c r="H377" s="10" t="s">
        <v>17</v>
      </c>
      <c r="I377" s="9"/>
      <c r="J377" s="10" t="s">
        <v>17</v>
      </c>
      <c r="K377" s="8" t="s">
        <v>22</v>
      </c>
      <c r="L377" s="7" t="s">
        <v>504</v>
      </c>
      <c r="M377" s="7" t="s">
        <v>505</v>
      </c>
      <c r="N377" s="9">
        <v>80</v>
      </c>
      <c r="O377" s="9">
        <v>37</v>
      </c>
      <c r="P377" s="9">
        <v>76</v>
      </c>
      <c r="Q377" s="9">
        <v>35</v>
      </c>
      <c r="R377" s="13">
        <f t="shared" si="4"/>
        <v>43.75</v>
      </c>
      <c r="S377" s="13">
        <f t="shared" si="5"/>
        <v>-5.4054054054054035</v>
      </c>
      <c r="T377" s="11" t="s">
        <v>3167</v>
      </c>
    </row>
    <row r="378" spans="1:20" ht="28.5">
      <c r="A378" s="6">
        <v>1</v>
      </c>
      <c r="B378" s="6"/>
      <c r="C378" s="6"/>
      <c r="D378" s="8" t="s">
        <v>17</v>
      </c>
      <c r="E378" s="9"/>
      <c r="F378" s="9"/>
      <c r="G378" s="9"/>
      <c r="H378" s="10" t="s">
        <v>17</v>
      </c>
      <c r="I378" s="9"/>
      <c r="J378" s="10" t="s">
        <v>17</v>
      </c>
      <c r="K378" s="8" t="s">
        <v>22</v>
      </c>
      <c r="L378" s="7" t="s">
        <v>504</v>
      </c>
      <c r="M378" s="7" t="s">
        <v>48</v>
      </c>
      <c r="N378" s="9">
        <v>800</v>
      </c>
      <c r="O378" s="9">
        <v>370</v>
      </c>
      <c r="P378" s="9">
        <v>976</v>
      </c>
      <c r="Q378" s="9">
        <v>410</v>
      </c>
      <c r="R378" s="13">
        <f t="shared" si="4"/>
        <v>51.249999999999993</v>
      </c>
      <c r="S378" s="13">
        <f t="shared" si="5"/>
        <v>10.810810810810807</v>
      </c>
      <c r="T378" s="11" t="s">
        <v>3167</v>
      </c>
    </row>
    <row r="379" spans="1:20" ht="28.5">
      <c r="A379" s="6">
        <v>1</v>
      </c>
      <c r="B379" s="6"/>
      <c r="C379" s="6"/>
      <c r="D379" s="8" t="s">
        <v>17</v>
      </c>
      <c r="E379" s="9"/>
      <c r="F379" s="9"/>
      <c r="G379" s="9"/>
      <c r="H379" s="10" t="s">
        <v>17</v>
      </c>
      <c r="I379" s="9"/>
      <c r="J379" s="10" t="s">
        <v>17</v>
      </c>
      <c r="K379" s="8" t="s">
        <v>22</v>
      </c>
      <c r="L379" s="7" t="s">
        <v>506</v>
      </c>
      <c r="M379" s="7" t="s">
        <v>48</v>
      </c>
      <c r="N379" s="9">
        <v>400</v>
      </c>
      <c r="O379" s="9">
        <v>200</v>
      </c>
      <c r="P379" s="9">
        <v>281</v>
      </c>
      <c r="Q379" s="9">
        <v>24</v>
      </c>
      <c r="R379" s="13">
        <f t="shared" si="4"/>
        <v>6</v>
      </c>
      <c r="S379" s="13">
        <f t="shared" si="5"/>
        <v>-88</v>
      </c>
      <c r="T379" s="11" t="s">
        <v>3169</v>
      </c>
    </row>
    <row r="380" spans="1:20" ht="28.5">
      <c r="A380" s="6">
        <v>1</v>
      </c>
      <c r="B380" s="6"/>
      <c r="C380" s="6"/>
      <c r="D380" s="8" t="s">
        <v>17</v>
      </c>
      <c r="E380" s="9"/>
      <c r="F380" s="9"/>
      <c r="G380" s="9"/>
      <c r="H380" s="10" t="s">
        <v>17</v>
      </c>
      <c r="I380" s="9"/>
      <c r="J380" s="10" t="s">
        <v>17</v>
      </c>
      <c r="K380" s="8" t="s">
        <v>22</v>
      </c>
      <c r="L380" s="7" t="s">
        <v>506</v>
      </c>
      <c r="M380" s="7" t="s">
        <v>507</v>
      </c>
      <c r="N380" s="9">
        <v>24</v>
      </c>
      <c r="O380" s="9">
        <v>12</v>
      </c>
      <c r="P380" s="9">
        <v>12</v>
      </c>
      <c r="Q380" s="9">
        <v>3</v>
      </c>
      <c r="R380" s="13">
        <f t="shared" si="4"/>
        <v>12.5</v>
      </c>
      <c r="S380" s="13">
        <f t="shared" si="5"/>
        <v>-75</v>
      </c>
      <c r="T380" s="11" t="s">
        <v>3169</v>
      </c>
    </row>
    <row r="381" spans="1:20">
      <c r="A381" s="6">
        <v>1</v>
      </c>
      <c r="B381" s="6"/>
      <c r="C381" s="6"/>
      <c r="D381" s="6"/>
      <c r="E381" s="6"/>
      <c r="F381" s="6"/>
      <c r="G381" s="6"/>
      <c r="H381" s="6"/>
      <c r="I381" s="6"/>
      <c r="J381" s="6"/>
      <c r="K381" s="6"/>
      <c r="L381" s="6"/>
      <c r="M381" s="6"/>
      <c r="N381" s="6"/>
      <c r="O381" s="6"/>
      <c r="P381" s="6"/>
      <c r="Q381" s="6"/>
      <c r="R381" s="6"/>
      <c r="S381" s="6"/>
      <c r="T381" s="11"/>
    </row>
    <row r="382" spans="1:20" ht="28.5">
      <c r="A382" s="6">
        <v>1</v>
      </c>
      <c r="B382" s="6"/>
      <c r="C382" s="7" t="s">
        <v>508</v>
      </c>
      <c r="D382" s="8" t="s">
        <v>285</v>
      </c>
      <c r="E382" s="9">
        <v>50298163</v>
      </c>
      <c r="F382" s="9">
        <v>57944797</v>
      </c>
      <c r="G382" s="9">
        <f>IFERROR(F382-E382,0)</f>
        <v>7646634</v>
      </c>
      <c r="H382" s="12">
        <f>IFERROR((F382/E382-1)*100,0)</f>
        <v>15.202610878651779</v>
      </c>
      <c r="I382" s="9">
        <v>251845989</v>
      </c>
      <c r="J382" s="12">
        <v>23</v>
      </c>
      <c r="K382" s="8" t="s">
        <v>17</v>
      </c>
      <c r="L382" s="7" t="s">
        <v>17</v>
      </c>
      <c r="M382" s="7" t="s">
        <v>17</v>
      </c>
      <c r="N382" s="9"/>
      <c r="O382" s="9"/>
      <c r="P382" s="9"/>
      <c r="Q382" s="9"/>
      <c r="R382" s="10" t="s">
        <v>17</v>
      </c>
      <c r="S382" s="10" t="s">
        <v>17</v>
      </c>
      <c r="T382" s="11" t="s">
        <v>17</v>
      </c>
    </row>
    <row r="383" spans="1:20" ht="28.5">
      <c r="A383" s="6">
        <v>1</v>
      </c>
      <c r="B383" s="6"/>
      <c r="C383" s="7" t="s">
        <v>509</v>
      </c>
      <c r="D383" s="8" t="s">
        <v>17</v>
      </c>
      <c r="E383" s="9"/>
      <c r="F383" s="9"/>
      <c r="G383" s="9"/>
      <c r="H383" s="10" t="s">
        <v>17</v>
      </c>
      <c r="I383" s="9"/>
      <c r="J383" s="10" t="s">
        <v>17</v>
      </c>
      <c r="K383" s="8" t="s">
        <v>22</v>
      </c>
      <c r="L383" s="7" t="s">
        <v>510</v>
      </c>
      <c r="M383" s="7" t="s">
        <v>511</v>
      </c>
      <c r="N383" s="9">
        <v>45</v>
      </c>
      <c r="O383" s="9">
        <v>45</v>
      </c>
      <c r="P383" s="9">
        <v>41</v>
      </c>
      <c r="Q383" s="9">
        <v>45</v>
      </c>
      <c r="R383" s="10" t="s">
        <v>62</v>
      </c>
      <c r="S383" s="13">
        <v>0</v>
      </c>
      <c r="T383" s="11"/>
    </row>
    <row r="384" spans="1:20">
      <c r="A384" s="6">
        <v>1</v>
      </c>
      <c r="B384" s="6"/>
      <c r="C384" s="6"/>
      <c r="D384" s="6"/>
      <c r="E384" s="6"/>
      <c r="F384" s="6"/>
      <c r="G384" s="6"/>
      <c r="H384" s="6"/>
      <c r="I384" s="6"/>
      <c r="J384" s="6"/>
      <c r="K384" s="6"/>
      <c r="L384" s="6"/>
      <c r="M384" s="6"/>
      <c r="N384" s="6"/>
      <c r="O384" s="6"/>
      <c r="P384" s="6"/>
      <c r="Q384" s="6"/>
      <c r="R384" s="6"/>
      <c r="S384" s="6"/>
      <c r="T384" s="11"/>
    </row>
    <row r="385" spans="1:20" ht="42.75">
      <c r="A385" s="6">
        <v>1</v>
      </c>
      <c r="B385" s="6"/>
      <c r="C385" s="6"/>
      <c r="D385" s="8" t="s">
        <v>17</v>
      </c>
      <c r="E385" s="9"/>
      <c r="F385" s="9"/>
      <c r="G385" s="9"/>
      <c r="H385" s="10" t="s">
        <v>17</v>
      </c>
      <c r="I385" s="9"/>
      <c r="J385" s="10" t="s">
        <v>17</v>
      </c>
      <c r="K385" s="8" t="s">
        <v>22</v>
      </c>
      <c r="L385" s="7" t="s">
        <v>512</v>
      </c>
      <c r="M385" s="7" t="s">
        <v>513</v>
      </c>
      <c r="N385" s="9">
        <v>32</v>
      </c>
      <c r="O385" s="9">
        <v>32</v>
      </c>
      <c r="P385" s="9">
        <v>32</v>
      </c>
      <c r="Q385" s="9">
        <v>32</v>
      </c>
      <c r="R385" s="10" t="s">
        <v>62</v>
      </c>
      <c r="S385" s="13">
        <v>0</v>
      </c>
      <c r="T385" s="11" t="s">
        <v>17</v>
      </c>
    </row>
    <row r="386" spans="1:20" ht="28.5">
      <c r="A386" s="6">
        <v>1</v>
      </c>
      <c r="B386" s="6"/>
      <c r="C386" s="7" t="s">
        <v>514</v>
      </c>
      <c r="D386" s="8" t="s">
        <v>464</v>
      </c>
      <c r="E386" s="9">
        <v>25092800</v>
      </c>
      <c r="F386" s="9">
        <v>13142702</v>
      </c>
      <c r="G386" s="9">
        <f>IFERROR(F386-E386,0)</f>
        <v>-11950098</v>
      </c>
      <c r="H386" s="12">
        <f>IFERROR((F386/E386-1)*100,0)</f>
        <v>-47.623613147994647</v>
      </c>
      <c r="I386" s="9">
        <v>72662144</v>
      </c>
      <c r="J386" s="12">
        <v>18.100000000000001</v>
      </c>
      <c r="K386" s="8" t="s">
        <v>17</v>
      </c>
      <c r="L386" s="7" t="s">
        <v>17</v>
      </c>
      <c r="M386" s="7" t="s">
        <v>17</v>
      </c>
      <c r="N386" s="9"/>
      <c r="O386" s="9"/>
      <c r="P386" s="9"/>
      <c r="Q386" s="9"/>
      <c r="R386" s="10" t="s">
        <v>17</v>
      </c>
      <c r="S386" s="10" t="s">
        <v>17</v>
      </c>
      <c r="T386" s="11" t="s">
        <v>17</v>
      </c>
    </row>
    <row r="387" spans="1:20" ht="42.75">
      <c r="A387" s="6">
        <v>1</v>
      </c>
      <c r="B387" s="6"/>
      <c r="C387" s="7" t="s">
        <v>515</v>
      </c>
      <c r="D387" s="8" t="s">
        <v>17</v>
      </c>
      <c r="E387" s="9"/>
      <c r="F387" s="9"/>
      <c r="G387" s="9"/>
      <c r="H387" s="10" t="s">
        <v>17</v>
      </c>
      <c r="I387" s="9"/>
      <c r="J387" s="10" t="s">
        <v>17</v>
      </c>
      <c r="K387" s="8" t="s">
        <v>22</v>
      </c>
      <c r="L387" s="7" t="s">
        <v>516</v>
      </c>
      <c r="M387" s="7" t="s">
        <v>507</v>
      </c>
      <c r="N387" s="9">
        <v>230</v>
      </c>
      <c r="O387" s="9">
        <v>100</v>
      </c>
      <c r="P387" s="9">
        <v>137</v>
      </c>
      <c r="Q387" s="9">
        <v>67</v>
      </c>
      <c r="R387" s="13">
        <f>(Q387/N387)*100</f>
        <v>29.130434782608695</v>
      </c>
      <c r="S387" s="13">
        <f>((Q387/O387)*100)-100</f>
        <v>-33</v>
      </c>
      <c r="T387" s="11" t="s">
        <v>517</v>
      </c>
    </row>
    <row r="388" spans="1:20" ht="28.5">
      <c r="A388" s="6">
        <v>1</v>
      </c>
      <c r="B388" s="6"/>
      <c r="C388" s="6"/>
      <c r="D388" s="8" t="s">
        <v>17</v>
      </c>
      <c r="E388" s="9"/>
      <c r="F388" s="9"/>
      <c r="G388" s="9"/>
      <c r="H388" s="10" t="s">
        <v>17</v>
      </c>
      <c r="I388" s="9"/>
      <c r="J388" s="10" t="s">
        <v>17</v>
      </c>
      <c r="K388" s="8" t="s">
        <v>22</v>
      </c>
      <c r="L388" s="7" t="s">
        <v>516</v>
      </c>
      <c r="M388" s="7" t="s">
        <v>402</v>
      </c>
      <c r="N388" s="9">
        <v>165</v>
      </c>
      <c r="O388" s="9">
        <v>75</v>
      </c>
      <c r="P388" s="9">
        <v>125</v>
      </c>
      <c r="Q388" s="9">
        <v>62</v>
      </c>
      <c r="R388" s="13">
        <f>(Q388/N388)*100</f>
        <v>37.575757575757571</v>
      </c>
      <c r="S388" s="13">
        <f>((Q388/O388)*100)-100</f>
        <v>-17.333333333333329</v>
      </c>
      <c r="T388" s="11" t="s">
        <v>517</v>
      </c>
    </row>
    <row r="389" spans="1:20" ht="85.5">
      <c r="A389" s="6">
        <v>1</v>
      </c>
      <c r="B389" s="6"/>
      <c r="C389" s="7" t="s">
        <v>518</v>
      </c>
      <c r="D389" s="8" t="s">
        <v>464</v>
      </c>
      <c r="E389" s="9">
        <v>10682534</v>
      </c>
      <c r="F389" s="9">
        <v>21570082</v>
      </c>
      <c r="G389" s="9">
        <f>IFERROR(F389-E389,0)</f>
        <v>10887548</v>
      </c>
      <c r="H389" s="12">
        <f>IFERROR((F389/E389-1)*100,0)</f>
        <v>101.91915139235692</v>
      </c>
      <c r="I389" s="9">
        <v>42239648</v>
      </c>
      <c r="J389" s="12">
        <v>51.1</v>
      </c>
      <c r="K389" s="8" t="s">
        <v>17</v>
      </c>
      <c r="L389" s="7" t="s">
        <v>17</v>
      </c>
      <c r="M389" s="7" t="s">
        <v>17</v>
      </c>
      <c r="N389" s="9"/>
      <c r="O389" s="9"/>
      <c r="P389" s="9"/>
      <c r="Q389" s="9"/>
      <c r="R389" s="10" t="s">
        <v>17</v>
      </c>
      <c r="S389" s="10" t="s">
        <v>17</v>
      </c>
      <c r="T389" s="11" t="s">
        <v>17</v>
      </c>
    </row>
    <row r="390" spans="1:20">
      <c r="A390" s="6">
        <v>1</v>
      </c>
      <c r="B390" s="6"/>
      <c r="C390" s="7"/>
      <c r="D390" s="6"/>
      <c r="E390" s="6"/>
      <c r="F390" s="6"/>
      <c r="G390" s="6"/>
      <c r="H390" s="6"/>
      <c r="I390" s="6"/>
      <c r="J390" s="6"/>
      <c r="K390" s="6"/>
      <c r="L390" s="6"/>
      <c r="M390" s="6"/>
      <c r="N390" s="6"/>
      <c r="O390" s="6"/>
      <c r="P390" s="6"/>
      <c r="Q390" s="6"/>
      <c r="R390" s="6"/>
      <c r="S390" s="6"/>
      <c r="T390" s="6"/>
    </row>
    <row r="391" spans="1:20" ht="28.5">
      <c r="A391" s="6">
        <v>1</v>
      </c>
      <c r="B391" s="6"/>
      <c r="C391" s="7" t="s">
        <v>519</v>
      </c>
      <c r="D391" s="8" t="s">
        <v>17</v>
      </c>
      <c r="E391" s="9"/>
      <c r="F391" s="9"/>
      <c r="G391" s="9"/>
      <c r="H391" s="10" t="s">
        <v>17</v>
      </c>
      <c r="I391" s="9"/>
      <c r="J391" s="10" t="s">
        <v>17</v>
      </c>
      <c r="K391" s="8" t="s">
        <v>22</v>
      </c>
      <c r="L391" s="7" t="s">
        <v>520</v>
      </c>
      <c r="M391" s="7" t="s">
        <v>507</v>
      </c>
      <c r="N391" s="9">
        <v>2</v>
      </c>
      <c r="O391" s="9">
        <v>1</v>
      </c>
      <c r="P391" s="9">
        <v>4</v>
      </c>
      <c r="Q391" s="9">
        <v>2</v>
      </c>
      <c r="R391" s="13">
        <f t="shared" ref="R391:R403" si="6">(Q391/N391)*100</f>
        <v>100</v>
      </c>
      <c r="S391" s="13">
        <f t="shared" ref="S391:S400" si="7">((Q391/O391)*100)-100</f>
        <v>100</v>
      </c>
      <c r="T391" s="11" t="s">
        <v>3170</v>
      </c>
    </row>
    <row r="392" spans="1:20" ht="28.5">
      <c r="A392" s="6">
        <v>1</v>
      </c>
      <c r="B392" s="6"/>
      <c r="C392" s="6"/>
      <c r="D392" s="8" t="s">
        <v>17</v>
      </c>
      <c r="E392" s="9"/>
      <c r="F392" s="9"/>
      <c r="G392" s="9"/>
      <c r="H392" s="10" t="s">
        <v>17</v>
      </c>
      <c r="I392" s="9"/>
      <c r="J392" s="10" t="s">
        <v>17</v>
      </c>
      <c r="K392" s="8" t="s">
        <v>22</v>
      </c>
      <c r="L392" s="7" t="s">
        <v>520</v>
      </c>
      <c r="M392" s="7" t="s">
        <v>521</v>
      </c>
      <c r="N392" s="9">
        <v>2</v>
      </c>
      <c r="O392" s="9">
        <v>1</v>
      </c>
      <c r="P392" s="9">
        <v>1</v>
      </c>
      <c r="Q392" s="9">
        <v>2</v>
      </c>
      <c r="R392" s="13">
        <f t="shared" si="6"/>
        <v>100</v>
      </c>
      <c r="S392" s="13">
        <f t="shared" si="7"/>
        <v>100</v>
      </c>
      <c r="T392" s="11" t="s">
        <v>3170</v>
      </c>
    </row>
    <row r="393" spans="1:20" ht="28.5">
      <c r="A393" s="6">
        <v>1</v>
      </c>
      <c r="B393" s="6"/>
      <c r="C393" s="6"/>
      <c r="D393" s="8" t="s">
        <v>17</v>
      </c>
      <c r="E393" s="9"/>
      <c r="F393" s="9"/>
      <c r="G393" s="9"/>
      <c r="H393" s="10" t="s">
        <v>17</v>
      </c>
      <c r="I393" s="9"/>
      <c r="J393" s="10" t="s">
        <v>17</v>
      </c>
      <c r="K393" s="8" t="s">
        <v>22</v>
      </c>
      <c r="L393" s="7" t="s">
        <v>522</v>
      </c>
      <c r="M393" s="7" t="s">
        <v>507</v>
      </c>
      <c r="N393" s="9">
        <v>2</v>
      </c>
      <c r="O393" s="9">
        <v>1</v>
      </c>
      <c r="P393" s="9">
        <v>2</v>
      </c>
      <c r="Q393" s="9">
        <v>2</v>
      </c>
      <c r="R393" s="13">
        <f t="shared" si="6"/>
        <v>100</v>
      </c>
      <c r="S393" s="13">
        <f t="shared" si="7"/>
        <v>100</v>
      </c>
      <c r="T393" s="11" t="s">
        <v>3171</v>
      </c>
    </row>
    <row r="394" spans="1:20" ht="28.5">
      <c r="A394" s="6">
        <v>1</v>
      </c>
      <c r="B394" s="6"/>
      <c r="C394" s="6"/>
      <c r="D394" s="8" t="s">
        <v>17</v>
      </c>
      <c r="E394" s="9"/>
      <c r="F394" s="9"/>
      <c r="G394" s="9"/>
      <c r="H394" s="10" t="s">
        <v>17</v>
      </c>
      <c r="I394" s="9"/>
      <c r="J394" s="10" t="s">
        <v>17</v>
      </c>
      <c r="K394" s="8" t="s">
        <v>22</v>
      </c>
      <c r="L394" s="7" t="s">
        <v>522</v>
      </c>
      <c r="M394" s="7" t="s">
        <v>521</v>
      </c>
      <c r="N394" s="9">
        <v>2</v>
      </c>
      <c r="O394" s="9">
        <v>1</v>
      </c>
      <c r="P394" s="9">
        <v>2</v>
      </c>
      <c r="Q394" s="9">
        <v>2</v>
      </c>
      <c r="R394" s="13">
        <f t="shared" si="6"/>
        <v>100</v>
      </c>
      <c r="S394" s="13">
        <f t="shared" si="7"/>
        <v>100</v>
      </c>
      <c r="T394" s="11" t="s">
        <v>3171</v>
      </c>
    </row>
    <row r="395" spans="1:20" ht="28.5">
      <c r="A395" s="6">
        <v>1</v>
      </c>
      <c r="B395" s="6"/>
      <c r="C395" s="6"/>
      <c r="D395" s="8" t="s">
        <v>17</v>
      </c>
      <c r="E395" s="9"/>
      <c r="F395" s="9"/>
      <c r="G395" s="9"/>
      <c r="H395" s="10" t="s">
        <v>17</v>
      </c>
      <c r="I395" s="9"/>
      <c r="J395" s="10" t="s">
        <v>17</v>
      </c>
      <c r="K395" s="8" t="s">
        <v>22</v>
      </c>
      <c r="L395" s="7" t="s">
        <v>523</v>
      </c>
      <c r="M395" s="7" t="s">
        <v>524</v>
      </c>
      <c r="N395" s="9">
        <v>2</v>
      </c>
      <c r="O395" s="9">
        <v>1</v>
      </c>
      <c r="P395" s="9">
        <v>1</v>
      </c>
      <c r="Q395" s="9">
        <v>1</v>
      </c>
      <c r="R395" s="13">
        <f t="shared" si="6"/>
        <v>50</v>
      </c>
      <c r="S395" s="13">
        <f t="shared" si="7"/>
        <v>0</v>
      </c>
      <c r="T395" s="11" t="s">
        <v>17</v>
      </c>
    </row>
    <row r="396" spans="1:20" ht="42.75">
      <c r="A396" s="6">
        <v>1</v>
      </c>
      <c r="B396" s="6"/>
      <c r="C396" s="6"/>
      <c r="D396" s="8" t="s">
        <v>17</v>
      </c>
      <c r="E396" s="9"/>
      <c r="F396" s="9"/>
      <c r="G396" s="9"/>
      <c r="H396" s="10" t="s">
        <v>17</v>
      </c>
      <c r="I396" s="9"/>
      <c r="J396" s="10" t="s">
        <v>17</v>
      </c>
      <c r="K396" s="8" t="s">
        <v>22</v>
      </c>
      <c r="L396" s="7" t="s">
        <v>523</v>
      </c>
      <c r="M396" s="7" t="s">
        <v>525</v>
      </c>
      <c r="N396" s="9">
        <v>5</v>
      </c>
      <c r="O396" s="9">
        <v>2</v>
      </c>
      <c r="P396" s="9">
        <v>0</v>
      </c>
      <c r="Q396" s="9">
        <v>2</v>
      </c>
      <c r="R396" s="13">
        <f t="shared" si="6"/>
        <v>40</v>
      </c>
      <c r="S396" s="13">
        <f t="shared" si="7"/>
        <v>0</v>
      </c>
      <c r="T396" s="11" t="s">
        <v>17</v>
      </c>
    </row>
    <row r="397" spans="1:20" ht="28.5">
      <c r="A397" s="6">
        <v>1</v>
      </c>
      <c r="B397" s="6"/>
      <c r="C397" s="6"/>
      <c r="D397" s="8" t="s">
        <v>17</v>
      </c>
      <c r="E397" s="9"/>
      <c r="F397" s="9"/>
      <c r="G397" s="9"/>
      <c r="H397" s="10" t="s">
        <v>17</v>
      </c>
      <c r="I397" s="9"/>
      <c r="J397" s="10" t="s">
        <v>17</v>
      </c>
      <c r="K397" s="8" t="s">
        <v>22</v>
      </c>
      <c r="L397" s="7" t="s">
        <v>526</v>
      </c>
      <c r="M397" s="7" t="s">
        <v>507</v>
      </c>
      <c r="N397" s="9">
        <v>3</v>
      </c>
      <c r="O397" s="9">
        <v>1</v>
      </c>
      <c r="P397" s="9">
        <v>8</v>
      </c>
      <c r="Q397" s="9">
        <v>0</v>
      </c>
      <c r="R397" s="13">
        <f t="shared" si="6"/>
        <v>0</v>
      </c>
      <c r="S397" s="13">
        <f t="shared" si="7"/>
        <v>-100</v>
      </c>
      <c r="T397" s="11" t="s">
        <v>3172</v>
      </c>
    </row>
    <row r="398" spans="1:20" ht="28.5">
      <c r="A398" s="6">
        <v>1</v>
      </c>
      <c r="B398" s="6"/>
      <c r="C398" s="6"/>
      <c r="D398" s="8" t="s">
        <v>17</v>
      </c>
      <c r="E398" s="9"/>
      <c r="F398" s="9"/>
      <c r="G398" s="9"/>
      <c r="H398" s="10" t="s">
        <v>17</v>
      </c>
      <c r="I398" s="9"/>
      <c r="J398" s="10" t="s">
        <v>17</v>
      </c>
      <c r="K398" s="8" t="s">
        <v>22</v>
      </c>
      <c r="L398" s="7" t="s">
        <v>527</v>
      </c>
      <c r="M398" s="7" t="s">
        <v>528</v>
      </c>
      <c r="N398" s="9">
        <v>500</v>
      </c>
      <c r="O398" s="9">
        <v>200</v>
      </c>
      <c r="P398" s="9">
        <v>5000</v>
      </c>
      <c r="Q398" s="9">
        <v>0</v>
      </c>
      <c r="R398" s="13">
        <f t="shared" si="6"/>
        <v>0</v>
      </c>
      <c r="S398" s="13">
        <f t="shared" si="7"/>
        <v>-100</v>
      </c>
      <c r="T398" s="11" t="s">
        <v>3173</v>
      </c>
    </row>
    <row r="399" spans="1:20">
      <c r="A399" s="6">
        <v>1</v>
      </c>
      <c r="B399" s="6"/>
      <c r="C399" s="6"/>
      <c r="D399" s="8" t="s">
        <v>17</v>
      </c>
      <c r="E399" s="9"/>
      <c r="F399" s="9"/>
      <c r="G399" s="9"/>
      <c r="H399" s="10" t="s">
        <v>17</v>
      </c>
      <c r="I399" s="9"/>
      <c r="J399" s="10" t="s">
        <v>17</v>
      </c>
      <c r="K399" s="8" t="s">
        <v>22</v>
      </c>
      <c r="L399" s="7" t="s">
        <v>529</v>
      </c>
      <c r="M399" s="7" t="s">
        <v>479</v>
      </c>
      <c r="N399" s="9">
        <v>2</v>
      </c>
      <c r="O399" s="9">
        <v>1</v>
      </c>
      <c r="P399" s="9">
        <v>1</v>
      </c>
      <c r="Q399" s="9">
        <v>0</v>
      </c>
      <c r="R399" s="13">
        <f t="shared" si="6"/>
        <v>0</v>
      </c>
      <c r="S399" s="13">
        <f t="shared" si="7"/>
        <v>-100</v>
      </c>
      <c r="T399" s="11" t="s">
        <v>3173</v>
      </c>
    </row>
    <row r="400" spans="1:20">
      <c r="A400" s="6">
        <v>1</v>
      </c>
      <c r="B400" s="6"/>
      <c r="C400" s="6"/>
      <c r="D400" s="8" t="s">
        <v>17</v>
      </c>
      <c r="E400" s="9"/>
      <c r="F400" s="9"/>
      <c r="G400" s="9"/>
      <c r="H400" s="10" t="s">
        <v>17</v>
      </c>
      <c r="I400" s="9"/>
      <c r="J400" s="10" t="s">
        <v>17</v>
      </c>
      <c r="K400" s="8" t="s">
        <v>22</v>
      </c>
      <c r="L400" s="7" t="s">
        <v>529</v>
      </c>
      <c r="M400" s="7" t="s">
        <v>48</v>
      </c>
      <c r="N400" s="9">
        <v>300</v>
      </c>
      <c r="O400" s="9">
        <v>150</v>
      </c>
      <c r="P400" s="9">
        <v>200</v>
      </c>
      <c r="Q400" s="9">
        <v>0</v>
      </c>
      <c r="R400" s="13">
        <f t="shared" si="6"/>
        <v>0</v>
      </c>
      <c r="S400" s="13">
        <f t="shared" si="7"/>
        <v>-100</v>
      </c>
      <c r="T400" s="11" t="s">
        <v>3173</v>
      </c>
    </row>
    <row r="401" spans="1:21" ht="28.5">
      <c r="A401" s="6">
        <v>1</v>
      </c>
      <c r="B401" s="6"/>
      <c r="C401" s="6"/>
      <c r="D401" s="8" t="s">
        <v>17</v>
      </c>
      <c r="E401" s="9"/>
      <c r="F401" s="9"/>
      <c r="G401" s="9"/>
      <c r="H401" s="10" t="s">
        <v>17</v>
      </c>
      <c r="I401" s="9"/>
      <c r="J401" s="10" t="s">
        <v>17</v>
      </c>
      <c r="K401" s="8" t="s">
        <v>22</v>
      </c>
      <c r="L401" s="7" t="s">
        <v>530</v>
      </c>
      <c r="M401" s="7" t="s">
        <v>298</v>
      </c>
      <c r="N401" s="9">
        <v>10</v>
      </c>
      <c r="O401" s="9">
        <v>0</v>
      </c>
      <c r="P401" s="9">
        <v>0</v>
      </c>
      <c r="Q401" s="9">
        <v>0</v>
      </c>
      <c r="R401" s="13">
        <f t="shared" si="6"/>
        <v>0</v>
      </c>
      <c r="S401" s="13">
        <v>0</v>
      </c>
      <c r="T401" s="11" t="s">
        <v>17</v>
      </c>
    </row>
    <row r="402" spans="1:21">
      <c r="A402" s="6">
        <v>1</v>
      </c>
      <c r="B402" s="6"/>
      <c r="C402" s="6"/>
      <c r="D402" s="8" t="s">
        <v>17</v>
      </c>
      <c r="E402" s="9"/>
      <c r="F402" s="9"/>
      <c r="G402" s="9"/>
      <c r="H402" s="10" t="s">
        <v>17</v>
      </c>
      <c r="I402" s="9"/>
      <c r="J402" s="10" t="s">
        <v>17</v>
      </c>
      <c r="K402" s="8" t="s">
        <v>22</v>
      </c>
      <c r="L402" s="7" t="s">
        <v>531</v>
      </c>
      <c r="M402" s="7" t="s">
        <v>479</v>
      </c>
      <c r="N402" s="9">
        <v>2</v>
      </c>
      <c r="O402" s="9">
        <v>1</v>
      </c>
      <c r="P402" s="34" t="s">
        <v>3217</v>
      </c>
      <c r="Q402" s="9">
        <v>2</v>
      </c>
      <c r="R402" s="13">
        <f t="shared" si="6"/>
        <v>100</v>
      </c>
      <c r="S402" s="13">
        <f>((Q402/O402)*100)-100</f>
        <v>100</v>
      </c>
      <c r="T402" s="11" t="s">
        <v>3174</v>
      </c>
    </row>
    <row r="403" spans="1:21">
      <c r="A403" s="6">
        <v>1</v>
      </c>
      <c r="B403" s="6"/>
      <c r="C403" s="6"/>
      <c r="D403" s="8" t="s">
        <v>17</v>
      </c>
      <c r="E403" s="9"/>
      <c r="F403" s="9"/>
      <c r="G403" s="9"/>
      <c r="H403" s="10" t="s">
        <v>17</v>
      </c>
      <c r="I403" s="9"/>
      <c r="J403" s="10" t="s">
        <v>17</v>
      </c>
      <c r="K403" s="8" t="s">
        <v>22</v>
      </c>
      <c r="L403" s="7" t="s">
        <v>531</v>
      </c>
      <c r="M403" s="7" t="s">
        <v>48</v>
      </c>
      <c r="N403" s="9">
        <v>50</v>
      </c>
      <c r="O403" s="9">
        <v>25</v>
      </c>
      <c r="P403" s="34" t="s">
        <v>3217</v>
      </c>
      <c r="Q403" s="9">
        <v>9</v>
      </c>
      <c r="R403" s="13">
        <f t="shared" si="6"/>
        <v>18</v>
      </c>
      <c r="S403" s="13">
        <f>((Q403/O403)*100)-100</f>
        <v>-64</v>
      </c>
      <c r="T403" s="11" t="s">
        <v>3174</v>
      </c>
    </row>
    <row r="404" spans="1:21" ht="75">
      <c r="A404" s="6">
        <v>1</v>
      </c>
      <c r="B404" s="6"/>
      <c r="C404" s="18" t="s">
        <v>532</v>
      </c>
      <c r="D404" s="8" t="s">
        <v>17</v>
      </c>
      <c r="E404" s="9">
        <v>574900030</v>
      </c>
      <c r="F404" s="9">
        <v>614773508</v>
      </c>
      <c r="G404" s="9">
        <f>IFERROR(F404-E404,0)</f>
        <v>39873478</v>
      </c>
      <c r="H404" s="12">
        <f>IFERROR((F404/E404-1)*100,0)</f>
        <v>6.9357237640081504</v>
      </c>
      <c r="I404" s="9">
        <v>1546966100</v>
      </c>
      <c r="J404" s="10" t="s">
        <v>17</v>
      </c>
      <c r="K404" s="8" t="s">
        <v>17</v>
      </c>
      <c r="L404" s="7" t="s">
        <v>17</v>
      </c>
      <c r="M404" s="7" t="s">
        <v>17</v>
      </c>
      <c r="N404" s="9"/>
      <c r="O404" s="9"/>
      <c r="P404" s="9"/>
      <c r="Q404" s="9"/>
      <c r="R404" s="10" t="s">
        <v>17</v>
      </c>
      <c r="S404" s="10" t="s">
        <v>17</v>
      </c>
      <c r="T404" s="11" t="s">
        <v>17</v>
      </c>
    </row>
    <row r="405" spans="1:21" ht="28.5">
      <c r="A405" s="1">
        <v>1</v>
      </c>
      <c r="B405" s="1"/>
      <c r="C405" s="2" t="s">
        <v>533</v>
      </c>
      <c r="D405" s="14" t="s">
        <v>17</v>
      </c>
      <c r="E405" s="15"/>
      <c r="F405" s="15"/>
      <c r="G405" s="15"/>
      <c r="H405" s="16" t="s">
        <v>17</v>
      </c>
      <c r="I405" s="15"/>
      <c r="J405" s="16" t="s">
        <v>17</v>
      </c>
      <c r="K405" s="14" t="s">
        <v>17</v>
      </c>
      <c r="L405" s="3" t="s">
        <v>17</v>
      </c>
      <c r="M405" s="3" t="s">
        <v>17</v>
      </c>
      <c r="N405" s="15"/>
      <c r="O405" s="15"/>
      <c r="P405" s="15"/>
      <c r="Q405" s="15"/>
      <c r="R405" s="16" t="s">
        <v>17</v>
      </c>
      <c r="S405" s="16" t="s">
        <v>17</v>
      </c>
      <c r="T405" s="17" t="s">
        <v>17</v>
      </c>
    </row>
    <row r="406" spans="1:21" ht="30">
      <c r="A406" s="6">
        <v>1</v>
      </c>
      <c r="B406" s="6"/>
      <c r="C406" s="19" t="s">
        <v>534</v>
      </c>
      <c r="D406" s="8" t="s">
        <v>17</v>
      </c>
      <c r="E406" s="9"/>
      <c r="F406" s="9"/>
      <c r="G406" s="9"/>
      <c r="H406" s="10" t="s">
        <v>17</v>
      </c>
      <c r="I406" s="9"/>
      <c r="J406" s="10" t="s">
        <v>17</v>
      </c>
      <c r="K406" s="8" t="s">
        <v>17</v>
      </c>
      <c r="L406" s="7" t="s">
        <v>17</v>
      </c>
      <c r="M406" s="7" t="s">
        <v>17</v>
      </c>
      <c r="N406" s="9"/>
      <c r="O406" s="9"/>
      <c r="P406" s="9"/>
      <c r="Q406" s="9"/>
      <c r="R406" s="10" t="s">
        <v>17</v>
      </c>
      <c r="S406" s="10" t="s">
        <v>17</v>
      </c>
      <c r="T406" s="11" t="s">
        <v>17</v>
      </c>
    </row>
    <row r="407" spans="1:21" ht="42.75">
      <c r="A407" s="6">
        <v>1</v>
      </c>
      <c r="B407" s="6"/>
      <c r="C407" s="7" t="s">
        <v>535</v>
      </c>
      <c r="D407" s="8" t="s">
        <v>204</v>
      </c>
      <c r="E407" s="9">
        <v>42632078.039999999</v>
      </c>
      <c r="F407" s="9">
        <v>34593085</v>
      </c>
      <c r="G407" s="9">
        <f>IFERROR(F407-E407,0)</f>
        <v>-8038993.0399999991</v>
      </c>
      <c r="H407" s="12">
        <f>IFERROR((F407/E407-1)*100,0)</f>
        <v>-18.856676497114044</v>
      </c>
      <c r="I407" s="9">
        <v>163409000</v>
      </c>
      <c r="J407" s="12">
        <v>21.2</v>
      </c>
      <c r="K407" s="8" t="s">
        <v>17</v>
      </c>
      <c r="L407" s="7" t="s">
        <v>17</v>
      </c>
      <c r="M407" s="7" t="s">
        <v>17</v>
      </c>
      <c r="N407" s="9"/>
      <c r="O407" s="9"/>
      <c r="P407" s="9"/>
      <c r="Q407" s="9"/>
      <c r="R407" s="10" t="s">
        <v>17</v>
      </c>
      <c r="S407" s="10" t="s">
        <v>17</v>
      </c>
      <c r="T407" s="11" t="s">
        <v>17</v>
      </c>
    </row>
    <row r="408" spans="1:21" ht="28.5">
      <c r="A408" s="40">
        <v>1</v>
      </c>
      <c r="B408" s="40"/>
      <c r="C408" s="53" t="s">
        <v>536</v>
      </c>
      <c r="D408" s="54" t="s">
        <v>17</v>
      </c>
      <c r="E408" s="29"/>
      <c r="F408" s="29"/>
      <c r="G408" s="29"/>
      <c r="H408" s="55" t="s">
        <v>17</v>
      </c>
      <c r="I408" s="29"/>
      <c r="J408" s="55" t="s">
        <v>17</v>
      </c>
      <c r="K408" s="54" t="s">
        <v>22</v>
      </c>
      <c r="L408" s="53" t="s">
        <v>537</v>
      </c>
      <c r="M408" s="53" t="s">
        <v>538</v>
      </c>
      <c r="N408" s="29"/>
      <c r="O408" s="29"/>
      <c r="P408" s="29"/>
      <c r="Q408" s="29"/>
      <c r="R408" s="56">
        <v>0</v>
      </c>
      <c r="S408" s="56">
        <v>0</v>
      </c>
      <c r="T408" s="57" t="s">
        <v>17</v>
      </c>
      <c r="U408" s="41"/>
    </row>
    <row r="409" spans="1:21" ht="28.5">
      <c r="A409" s="40">
        <v>1</v>
      </c>
      <c r="B409" s="40"/>
      <c r="C409" s="40"/>
      <c r="D409" s="54" t="s">
        <v>17</v>
      </c>
      <c r="E409" s="29"/>
      <c r="F409" s="29"/>
      <c r="G409" s="29"/>
      <c r="H409" s="55" t="s">
        <v>17</v>
      </c>
      <c r="I409" s="29"/>
      <c r="J409" s="55" t="s">
        <v>17</v>
      </c>
      <c r="K409" s="54" t="s">
        <v>22</v>
      </c>
      <c r="L409" s="53" t="s">
        <v>537</v>
      </c>
      <c r="M409" s="53" t="s">
        <v>539</v>
      </c>
      <c r="N409" s="29"/>
      <c r="O409" s="29"/>
      <c r="P409" s="29"/>
      <c r="Q409" s="29"/>
      <c r="R409" s="56">
        <v>0</v>
      </c>
      <c r="S409" s="56">
        <v>0</v>
      </c>
      <c r="T409" s="57" t="s">
        <v>17</v>
      </c>
      <c r="U409" s="41"/>
    </row>
    <row r="410" spans="1:21" ht="28.5">
      <c r="A410" s="40">
        <v>1</v>
      </c>
      <c r="B410" s="40"/>
      <c r="C410" s="40"/>
      <c r="D410" s="54" t="s">
        <v>17</v>
      </c>
      <c r="E410" s="29"/>
      <c r="F410" s="29"/>
      <c r="G410" s="29"/>
      <c r="H410" s="55" t="s">
        <v>17</v>
      </c>
      <c r="I410" s="29"/>
      <c r="J410" s="55" t="s">
        <v>17</v>
      </c>
      <c r="K410" s="54" t="s">
        <v>22</v>
      </c>
      <c r="L410" s="53" t="s">
        <v>537</v>
      </c>
      <c r="M410" s="53" t="s">
        <v>540</v>
      </c>
      <c r="N410" s="29"/>
      <c r="O410" s="29"/>
      <c r="P410" s="29"/>
      <c r="Q410" s="29"/>
      <c r="R410" s="56">
        <v>0</v>
      </c>
      <c r="S410" s="56">
        <v>0</v>
      </c>
      <c r="T410" s="57" t="s">
        <v>17</v>
      </c>
      <c r="U410" s="41"/>
    </row>
    <row r="411" spans="1:21" ht="28.5">
      <c r="A411" s="40">
        <v>1</v>
      </c>
      <c r="B411" s="40"/>
      <c r="C411" s="40"/>
      <c r="D411" s="54" t="s">
        <v>17</v>
      </c>
      <c r="E411" s="29"/>
      <c r="F411" s="29"/>
      <c r="G411" s="29"/>
      <c r="H411" s="55" t="s">
        <v>17</v>
      </c>
      <c r="I411" s="29"/>
      <c r="J411" s="55" t="s">
        <v>17</v>
      </c>
      <c r="K411" s="54" t="s">
        <v>22</v>
      </c>
      <c r="L411" s="53" t="s">
        <v>537</v>
      </c>
      <c r="M411" s="53" t="s">
        <v>541</v>
      </c>
      <c r="N411" s="29"/>
      <c r="O411" s="29"/>
      <c r="P411" s="29"/>
      <c r="Q411" s="29"/>
      <c r="R411" s="56">
        <v>0</v>
      </c>
      <c r="S411" s="56">
        <v>0</v>
      </c>
      <c r="T411" s="57" t="s">
        <v>17</v>
      </c>
      <c r="U411" s="41"/>
    </row>
    <row r="412" spans="1:21">
      <c r="A412" s="40">
        <v>1</v>
      </c>
      <c r="B412" s="40"/>
      <c r="C412" s="40"/>
      <c r="D412" s="54" t="s">
        <v>17</v>
      </c>
      <c r="E412" s="29"/>
      <c r="F412" s="29"/>
      <c r="G412" s="29"/>
      <c r="H412" s="55" t="s">
        <v>17</v>
      </c>
      <c r="I412" s="29"/>
      <c r="J412" s="55" t="s">
        <v>17</v>
      </c>
      <c r="K412" s="54" t="s">
        <v>22</v>
      </c>
      <c r="L412" s="53" t="s">
        <v>542</v>
      </c>
      <c r="M412" s="53" t="s">
        <v>543</v>
      </c>
      <c r="N412" s="29"/>
      <c r="O412" s="29"/>
      <c r="P412" s="29"/>
      <c r="Q412" s="29"/>
      <c r="R412" s="56">
        <v>0</v>
      </c>
      <c r="S412" s="56">
        <v>0</v>
      </c>
      <c r="T412" s="57" t="s">
        <v>17</v>
      </c>
      <c r="U412" s="41"/>
    </row>
    <row r="413" spans="1:21" ht="28.5">
      <c r="A413" s="40">
        <v>1</v>
      </c>
      <c r="B413" s="40"/>
      <c r="C413" s="40"/>
      <c r="D413" s="54" t="s">
        <v>17</v>
      </c>
      <c r="E413" s="29"/>
      <c r="F413" s="29"/>
      <c r="G413" s="29"/>
      <c r="H413" s="55" t="s">
        <v>17</v>
      </c>
      <c r="I413" s="29"/>
      <c r="J413" s="55" t="s">
        <v>17</v>
      </c>
      <c r="K413" s="54" t="s">
        <v>22</v>
      </c>
      <c r="L413" s="53" t="s">
        <v>544</v>
      </c>
      <c r="M413" s="53" t="s">
        <v>545</v>
      </c>
      <c r="N413" s="29"/>
      <c r="O413" s="29"/>
      <c r="P413" s="29"/>
      <c r="Q413" s="29"/>
      <c r="R413" s="56">
        <v>0</v>
      </c>
      <c r="S413" s="56">
        <v>0</v>
      </c>
      <c r="T413" s="57" t="s">
        <v>17</v>
      </c>
      <c r="U413" s="41"/>
    </row>
    <row r="414" spans="1:21" ht="28.5">
      <c r="A414" s="40">
        <v>1</v>
      </c>
      <c r="B414" s="40"/>
      <c r="C414" s="40"/>
      <c r="D414" s="54" t="s">
        <v>17</v>
      </c>
      <c r="E414" s="29"/>
      <c r="F414" s="29"/>
      <c r="G414" s="29"/>
      <c r="H414" s="55" t="s">
        <v>17</v>
      </c>
      <c r="I414" s="29"/>
      <c r="J414" s="55" t="s">
        <v>17</v>
      </c>
      <c r="K414" s="54" t="s">
        <v>22</v>
      </c>
      <c r="L414" s="53" t="s">
        <v>544</v>
      </c>
      <c r="M414" s="53" t="s">
        <v>546</v>
      </c>
      <c r="N414" s="29"/>
      <c r="O414" s="29"/>
      <c r="P414" s="29"/>
      <c r="Q414" s="29"/>
      <c r="R414" s="55" t="s">
        <v>62</v>
      </c>
      <c r="S414" s="56">
        <v>0</v>
      </c>
      <c r="T414" s="57" t="s">
        <v>17</v>
      </c>
      <c r="U414" s="41"/>
    </row>
    <row r="415" spans="1:21">
      <c r="A415" s="40">
        <v>1</v>
      </c>
      <c r="B415" s="40"/>
      <c r="C415" s="40"/>
      <c r="D415" s="54" t="s">
        <v>17</v>
      </c>
      <c r="E415" s="29"/>
      <c r="F415" s="29"/>
      <c r="G415" s="29"/>
      <c r="H415" s="55" t="s">
        <v>17</v>
      </c>
      <c r="I415" s="29"/>
      <c r="J415" s="55" t="s">
        <v>17</v>
      </c>
      <c r="K415" s="54" t="s">
        <v>22</v>
      </c>
      <c r="L415" s="53" t="s">
        <v>547</v>
      </c>
      <c r="M415" s="53" t="s">
        <v>548</v>
      </c>
      <c r="N415" s="29"/>
      <c r="O415" s="29"/>
      <c r="P415" s="29"/>
      <c r="Q415" s="29"/>
      <c r="R415" s="56">
        <v>0</v>
      </c>
      <c r="S415" s="56">
        <v>0</v>
      </c>
      <c r="T415" s="57" t="s">
        <v>17</v>
      </c>
      <c r="U415" s="41"/>
    </row>
    <row r="416" spans="1:21" ht="28.5">
      <c r="A416" s="40">
        <v>1</v>
      </c>
      <c r="B416" s="40"/>
      <c r="C416" s="40"/>
      <c r="D416" s="54" t="s">
        <v>17</v>
      </c>
      <c r="E416" s="29"/>
      <c r="F416" s="29"/>
      <c r="G416" s="29"/>
      <c r="H416" s="55" t="s">
        <v>17</v>
      </c>
      <c r="I416" s="29"/>
      <c r="J416" s="55" t="s">
        <v>17</v>
      </c>
      <c r="K416" s="54" t="s">
        <v>22</v>
      </c>
      <c r="L416" s="53" t="s">
        <v>549</v>
      </c>
      <c r="M416" s="53" t="s">
        <v>550</v>
      </c>
      <c r="N416" s="29"/>
      <c r="O416" s="29"/>
      <c r="P416" s="29"/>
      <c r="Q416" s="29"/>
      <c r="R416" s="56">
        <v>0</v>
      </c>
      <c r="S416" s="56">
        <v>0</v>
      </c>
      <c r="T416" s="57" t="s">
        <v>17</v>
      </c>
      <c r="U416" s="41"/>
    </row>
    <row r="417" spans="1:21" ht="28.5">
      <c r="A417" s="40">
        <v>1</v>
      </c>
      <c r="B417" s="40"/>
      <c r="C417" s="40"/>
      <c r="D417" s="54" t="s">
        <v>17</v>
      </c>
      <c r="E417" s="29"/>
      <c r="F417" s="29"/>
      <c r="G417" s="29"/>
      <c r="H417" s="55" t="s">
        <v>17</v>
      </c>
      <c r="I417" s="29"/>
      <c r="J417" s="55" t="s">
        <v>17</v>
      </c>
      <c r="K417" s="54" t="s">
        <v>22</v>
      </c>
      <c r="L417" s="53" t="s">
        <v>551</v>
      </c>
      <c r="M417" s="53" t="s">
        <v>552</v>
      </c>
      <c r="N417" s="29"/>
      <c r="O417" s="29"/>
      <c r="P417" s="29"/>
      <c r="Q417" s="29"/>
      <c r="R417" s="56">
        <v>0</v>
      </c>
      <c r="S417" s="56">
        <v>0</v>
      </c>
      <c r="T417" s="57" t="s">
        <v>17</v>
      </c>
      <c r="U417" s="41"/>
    </row>
    <row r="418" spans="1:21" ht="45">
      <c r="A418" s="40">
        <v>1</v>
      </c>
      <c r="B418" s="40"/>
      <c r="C418" s="58" t="s">
        <v>553</v>
      </c>
      <c r="D418" s="54" t="s">
        <v>17</v>
      </c>
      <c r="E418" s="29"/>
      <c r="F418" s="29"/>
      <c r="G418" s="29"/>
      <c r="H418" s="55" t="s">
        <v>17</v>
      </c>
      <c r="I418" s="29"/>
      <c r="J418" s="55" t="s">
        <v>17</v>
      </c>
      <c r="K418" s="54" t="s">
        <v>17</v>
      </c>
      <c r="L418" s="53" t="s">
        <v>17</v>
      </c>
      <c r="M418" s="53" t="s">
        <v>17</v>
      </c>
      <c r="N418" s="29"/>
      <c r="O418" s="29"/>
      <c r="P418" s="29"/>
      <c r="Q418" s="29"/>
      <c r="R418" s="55" t="s">
        <v>17</v>
      </c>
      <c r="S418" s="55" t="s">
        <v>17</v>
      </c>
      <c r="T418" s="57" t="s">
        <v>17</v>
      </c>
      <c r="U418" s="41"/>
    </row>
    <row r="419" spans="1:21" ht="42.75">
      <c r="A419" s="6">
        <v>1</v>
      </c>
      <c r="B419" s="6"/>
      <c r="C419" s="7" t="s">
        <v>554</v>
      </c>
      <c r="D419" s="8" t="s">
        <v>76</v>
      </c>
      <c r="E419" s="9">
        <v>48365613</v>
      </c>
      <c r="F419" s="9">
        <v>51810560</v>
      </c>
      <c r="G419" s="9">
        <f>IFERROR(F419-E419,0)</f>
        <v>3444947</v>
      </c>
      <c r="H419" s="12">
        <f>IFERROR((F419/E419-1)*100,0)</f>
        <v>7.1227196065932308</v>
      </c>
      <c r="I419" s="9">
        <v>123707705</v>
      </c>
      <c r="J419" s="12">
        <v>41.9</v>
      </c>
      <c r="K419" s="8" t="s">
        <v>17</v>
      </c>
      <c r="L419" s="7" t="s">
        <v>17</v>
      </c>
      <c r="M419" s="7" t="s">
        <v>17</v>
      </c>
      <c r="N419" s="9"/>
      <c r="O419" s="9"/>
      <c r="P419" s="9"/>
      <c r="Q419" s="9"/>
      <c r="R419" s="10" t="s">
        <v>17</v>
      </c>
      <c r="S419" s="10" t="s">
        <v>17</v>
      </c>
      <c r="T419" s="11" t="s">
        <v>17</v>
      </c>
    </row>
    <row r="420" spans="1:21" ht="42.75">
      <c r="A420" s="6">
        <v>1</v>
      </c>
      <c r="B420" s="6"/>
      <c r="C420" s="7" t="s">
        <v>555</v>
      </c>
      <c r="D420" s="8" t="s">
        <v>17</v>
      </c>
      <c r="E420" s="9"/>
      <c r="F420" s="9"/>
      <c r="G420" s="9"/>
      <c r="H420" s="10" t="s">
        <v>17</v>
      </c>
      <c r="I420" s="9"/>
      <c r="J420" s="10" t="s">
        <v>17</v>
      </c>
      <c r="K420" s="8" t="s">
        <v>22</v>
      </c>
      <c r="L420" s="7" t="s">
        <v>222</v>
      </c>
      <c r="M420" s="7" t="s">
        <v>497</v>
      </c>
      <c r="N420" s="9">
        <v>1494</v>
      </c>
      <c r="O420" s="9">
        <v>746</v>
      </c>
      <c r="P420" s="9">
        <v>301</v>
      </c>
      <c r="Q420" s="9">
        <v>286</v>
      </c>
      <c r="R420" s="13">
        <v>19.100000000000001</v>
      </c>
      <c r="S420" s="13">
        <v>-61.7</v>
      </c>
      <c r="T420" s="11" t="s">
        <v>3057</v>
      </c>
    </row>
    <row r="421" spans="1:21" ht="42.75">
      <c r="A421" s="6">
        <v>1</v>
      </c>
      <c r="B421" s="6"/>
      <c r="C421" s="6"/>
      <c r="D421" s="8" t="s">
        <v>17</v>
      </c>
      <c r="E421" s="9"/>
      <c r="F421" s="9"/>
      <c r="G421" s="9"/>
      <c r="H421" s="10" t="s">
        <v>17</v>
      </c>
      <c r="I421" s="9"/>
      <c r="J421" s="10" t="s">
        <v>17</v>
      </c>
      <c r="K421" s="8" t="s">
        <v>22</v>
      </c>
      <c r="L421" s="7" t="s">
        <v>556</v>
      </c>
      <c r="M421" s="7" t="s">
        <v>44</v>
      </c>
      <c r="N421" s="9">
        <v>61</v>
      </c>
      <c r="O421" s="9">
        <v>30</v>
      </c>
      <c r="P421" s="9">
        <v>85</v>
      </c>
      <c r="Q421" s="9">
        <v>39</v>
      </c>
      <c r="R421" s="13">
        <v>63.9</v>
      </c>
      <c r="S421" s="13">
        <v>30</v>
      </c>
      <c r="T421" s="11" t="s">
        <v>3058</v>
      </c>
    </row>
    <row r="422" spans="1:21" ht="42.75">
      <c r="A422" s="6">
        <v>1</v>
      </c>
      <c r="B422" s="6"/>
      <c r="C422" s="6"/>
      <c r="D422" s="8" t="s">
        <v>17</v>
      </c>
      <c r="E422" s="9"/>
      <c r="F422" s="9"/>
      <c r="G422" s="9"/>
      <c r="H422" s="10" t="s">
        <v>17</v>
      </c>
      <c r="I422" s="9"/>
      <c r="J422" s="10" t="s">
        <v>17</v>
      </c>
      <c r="K422" s="8" t="s">
        <v>22</v>
      </c>
      <c r="L422" s="7" t="s">
        <v>557</v>
      </c>
      <c r="M422" s="7" t="s">
        <v>279</v>
      </c>
      <c r="N422" s="9">
        <v>850</v>
      </c>
      <c r="O422" s="9">
        <v>524</v>
      </c>
      <c r="P422" s="9">
        <v>208</v>
      </c>
      <c r="Q422" s="9">
        <v>231</v>
      </c>
      <c r="R422" s="13">
        <v>27.2</v>
      </c>
      <c r="S422" s="13">
        <v>-55.9</v>
      </c>
      <c r="T422" s="11" t="s">
        <v>3059</v>
      </c>
    </row>
    <row r="423" spans="1:21" ht="42.75">
      <c r="A423" s="6">
        <v>1</v>
      </c>
      <c r="B423" s="6"/>
      <c r="C423" s="6"/>
      <c r="D423" s="8" t="s">
        <v>17</v>
      </c>
      <c r="E423" s="9"/>
      <c r="F423" s="9"/>
      <c r="G423" s="9"/>
      <c r="H423" s="10" t="s">
        <v>17</v>
      </c>
      <c r="I423" s="9"/>
      <c r="J423" s="10" t="s">
        <v>17</v>
      </c>
      <c r="K423" s="8" t="s">
        <v>22</v>
      </c>
      <c r="L423" s="7" t="s">
        <v>558</v>
      </c>
      <c r="M423" s="7" t="s">
        <v>559</v>
      </c>
      <c r="N423" s="9">
        <v>17000</v>
      </c>
      <c r="O423" s="9">
        <v>7186</v>
      </c>
      <c r="P423" s="9">
        <v>4010</v>
      </c>
      <c r="Q423" s="9">
        <v>5728</v>
      </c>
      <c r="R423" s="13">
        <v>33.700000000000003</v>
      </c>
      <c r="S423" s="13">
        <v>-20.3</v>
      </c>
      <c r="T423" s="11" t="s">
        <v>3060</v>
      </c>
    </row>
    <row r="424" spans="1:21" ht="42.75">
      <c r="A424" s="6">
        <v>1</v>
      </c>
      <c r="B424" s="6"/>
      <c r="C424" s="6"/>
      <c r="D424" s="8" t="s">
        <v>17</v>
      </c>
      <c r="E424" s="9"/>
      <c r="F424" s="9"/>
      <c r="G424" s="9"/>
      <c r="H424" s="10" t="s">
        <v>17</v>
      </c>
      <c r="I424" s="9"/>
      <c r="J424" s="10" t="s">
        <v>17</v>
      </c>
      <c r="K424" s="8" t="s">
        <v>22</v>
      </c>
      <c r="L424" s="7" t="s">
        <v>560</v>
      </c>
      <c r="M424" s="7" t="s">
        <v>561</v>
      </c>
      <c r="N424" s="9">
        <v>1800</v>
      </c>
      <c r="O424" s="9">
        <v>756</v>
      </c>
      <c r="P424" s="9">
        <v>850</v>
      </c>
      <c r="Q424" s="9">
        <v>1066</v>
      </c>
      <c r="R424" s="13">
        <v>59.2</v>
      </c>
      <c r="S424" s="13">
        <v>41</v>
      </c>
      <c r="T424" s="11" t="s">
        <v>3061</v>
      </c>
    </row>
    <row r="425" spans="1:21" ht="30">
      <c r="A425" s="6">
        <v>1</v>
      </c>
      <c r="B425" s="6"/>
      <c r="C425" s="19" t="s">
        <v>562</v>
      </c>
      <c r="D425" s="8" t="s">
        <v>17</v>
      </c>
      <c r="E425" s="9"/>
      <c r="F425" s="9"/>
      <c r="G425" s="9"/>
      <c r="H425" s="10" t="s">
        <v>17</v>
      </c>
      <c r="I425" s="9"/>
      <c r="J425" s="10" t="s">
        <v>17</v>
      </c>
      <c r="K425" s="8" t="s">
        <v>17</v>
      </c>
      <c r="L425" s="7" t="s">
        <v>17</v>
      </c>
      <c r="M425" s="7" t="s">
        <v>17</v>
      </c>
      <c r="N425" s="9"/>
      <c r="O425" s="9"/>
      <c r="P425" s="9"/>
      <c r="Q425" s="9"/>
      <c r="R425" s="10" t="s">
        <v>17</v>
      </c>
      <c r="S425" s="10" t="s">
        <v>17</v>
      </c>
      <c r="T425" s="11" t="s">
        <v>17</v>
      </c>
    </row>
    <row r="426" spans="1:21" ht="28.5">
      <c r="A426" s="6">
        <v>1</v>
      </c>
      <c r="B426" s="6"/>
      <c r="C426" s="7" t="s">
        <v>563</v>
      </c>
      <c r="D426" s="8" t="s">
        <v>564</v>
      </c>
      <c r="E426" s="9">
        <v>1849952678</v>
      </c>
      <c r="F426" s="9">
        <v>2399678237</v>
      </c>
      <c r="G426" s="9">
        <f>IFERROR(F426-E426,0)</f>
        <v>549725559</v>
      </c>
      <c r="H426" s="12">
        <f>IFERROR((F426/E426-1)*100,0)</f>
        <v>29.715655191478362</v>
      </c>
      <c r="I426" s="9">
        <v>4976173587</v>
      </c>
      <c r="J426" s="12">
        <v>48.2</v>
      </c>
      <c r="K426" s="8" t="s">
        <v>17</v>
      </c>
      <c r="L426" s="7" t="s">
        <v>17</v>
      </c>
      <c r="M426" s="7" t="s">
        <v>17</v>
      </c>
      <c r="N426" s="9"/>
      <c r="O426" s="9"/>
      <c r="P426" s="9"/>
      <c r="Q426" s="9"/>
      <c r="R426" s="10" t="s">
        <v>17</v>
      </c>
      <c r="S426" s="10" t="s">
        <v>17</v>
      </c>
      <c r="T426" s="11" t="s">
        <v>17</v>
      </c>
    </row>
    <row r="427" spans="1:21" ht="42.75">
      <c r="A427" s="6">
        <v>1</v>
      </c>
      <c r="B427" s="6"/>
      <c r="C427" s="7" t="s">
        <v>565</v>
      </c>
      <c r="D427" s="8" t="s">
        <v>17</v>
      </c>
      <c r="E427" s="9"/>
      <c r="F427" s="9"/>
      <c r="G427" s="9"/>
      <c r="H427" s="10" t="s">
        <v>17</v>
      </c>
      <c r="I427" s="9"/>
      <c r="J427" s="10" t="s">
        <v>17</v>
      </c>
      <c r="K427" s="8" t="s">
        <v>22</v>
      </c>
      <c r="L427" s="7" t="s">
        <v>566</v>
      </c>
      <c r="M427" s="7" t="s">
        <v>567</v>
      </c>
      <c r="N427" s="9">
        <v>7522</v>
      </c>
      <c r="O427" s="9">
        <v>7522</v>
      </c>
      <c r="P427" s="9">
        <v>6610</v>
      </c>
      <c r="Q427" s="9">
        <v>6404</v>
      </c>
      <c r="R427" s="10" t="s">
        <v>62</v>
      </c>
      <c r="S427" s="13">
        <v>-14.9</v>
      </c>
      <c r="T427" s="11" t="s">
        <v>568</v>
      </c>
    </row>
    <row r="428" spans="1:21">
      <c r="A428" s="6">
        <v>1</v>
      </c>
      <c r="B428" s="6"/>
      <c r="C428" s="6"/>
      <c r="D428" s="6"/>
      <c r="E428" s="6"/>
      <c r="F428" s="6"/>
      <c r="G428" s="6"/>
      <c r="H428" s="6"/>
      <c r="I428" s="6"/>
      <c r="J428" s="6"/>
      <c r="K428" s="6"/>
      <c r="L428" s="6"/>
      <c r="M428" s="6"/>
      <c r="N428" s="6"/>
      <c r="O428" s="6"/>
      <c r="P428" s="6"/>
      <c r="Q428" s="6"/>
      <c r="R428" s="6"/>
      <c r="S428" s="6"/>
      <c r="T428" s="11"/>
    </row>
    <row r="429" spans="1:21" ht="42.75">
      <c r="A429" s="6">
        <v>1</v>
      </c>
      <c r="B429" s="6"/>
      <c r="C429" s="6"/>
      <c r="D429" s="8" t="s">
        <v>17</v>
      </c>
      <c r="E429" s="9"/>
      <c r="F429" s="9"/>
      <c r="G429" s="9"/>
      <c r="H429" s="10" t="s">
        <v>17</v>
      </c>
      <c r="I429" s="9"/>
      <c r="J429" s="10" t="s">
        <v>17</v>
      </c>
      <c r="K429" s="8" t="s">
        <v>22</v>
      </c>
      <c r="L429" s="7" t="s">
        <v>569</v>
      </c>
      <c r="M429" s="7" t="s">
        <v>570</v>
      </c>
      <c r="N429" s="9">
        <v>2953</v>
      </c>
      <c r="O429" s="9">
        <v>2953</v>
      </c>
      <c r="P429" s="9">
        <v>3109</v>
      </c>
      <c r="Q429" s="9">
        <v>3286</v>
      </c>
      <c r="R429" s="10" t="s">
        <v>62</v>
      </c>
      <c r="S429" s="13">
        <v>11.3</v>
      </c>
      <c r="T429" s="11" t="s">
        <v>571</v>
      </c>
    </row>
    <row r="430" spans="1:21" ht="42.75">
      <c r="A430" s="6">
        <v>1</v>
      </c>
      <c r="B430" s="6"/>
      <c r="C430" s="6"/>
      <c r="D430" s="8" t="s">
        <v>17</v>
      </c>
      <c r="E430" s="9"/>
      <c r="F430" s="9"/>
      <c r="G430" s="9"/>
      <c r="H430" s="10" t="s">
        <v>17</v>
      </c>
      <c r="I430" s="9"/>
      <c r="J430" s="10" t="s">
        <v>17</v>
      </c>
      <c r="K430" s="8" t="s">
        <v>22</v>
      </c>
      <c r="L430" s="7" t="s">
        <v>572</v>
      </c>
      <c r="M430" s="7" t="s">
        <v>570</v>
      </c>
      <c r="N430" s="9">
        <v>950</v>
      </c>
      <c r="O430" s="9">
        <v>950</v>
      </c>
      <c r="P430" s="9">
        <v>860</v>
      </c>
      <c r="Q430" s="9">
        <v>728</v>
      </c>
      <c r="R430" s="10" t="s">
        <v>62</v>
      </c>
      <c r="S430" s="13">
        <v>-23.4</v>
      </c>
      <c r="T430" s="11" t="s">
        <v>573</v>
      </c>
    </row>
    <row r="431" spans="1:21" ht="28.5">
      <c r="A431" s="6">
        <v>1</v>
      </c>
      <c r="B431" s="6"/>
      <c r="C431" s="7" t="s">
        <v>574</v>
      </c>
      <c r="D431" s="8" t="s">
        <v>159</v>
      </c>
      <c r="E431" s="9">
        <v>1177763812</v>
      </c>
      <c r="F431" s="9">
        <v>1596780448</v>
      </c>
      <c r="G431" s="9">
        <f>IFERROR(F431-E431,0)</f>
        <v>419016636</v>
      </c>
      <c r="H431" s="12">
        <f>IFERROR((F431/E431-1)*100,0)</f>
        <v>35.577306054976667</v>
      </c>
      <c r="I431" s="9">
        <v>3001105776</v>
      </c>
      <c r="J431" s="12">
        <v>53.2</v>
      </c>
      <c r="K431" s="8" t="s">
        <v>17</v>
      </c>
      <c r="L431" s="7" t="s">
        <v>17</v>
      </c>
      <c r="M431" s="7" t="s">
        <v>17</v>
      </c>
      <c r="N431" s="9"/>
      <c r="O431" s="9"/>
      <c r="P431" s="9"/>
      <c r="Q431" s="9"/>
      <c r="R431" s="10" t="s">
        <v>17</v>
      </c>
      <c r="S431" s="10" t="s">
        <v>17</v>
      </c>
      <c r="T431" s="11" t="s">
        <v>17</v>
      </c>
    </row>
    <row r="432" spans="1:21" ht="42.75">
      <c r="A432" s="6">
        <v>1</v>
      </c>
      <c r="B432" s="6"/>
      <c r="C432" s="7" t="s">
        <v>565</v>
      </c>
      <c r="D432" s="8" t="s">
        <v>17</v>
      </c>
      <c r="E432" s="9"/>
      <c r="F432" s="9"/>
      <c r="G432" s="9"/>
      <c r="H432" s="10" t="s">
        <v>17</v>
      </c>
      <c r="I432" s="9"/>
      <c r="J432" s="10" t="s">
        <v>17</v>
      </c>
      <c r="K432" s="8" t="s">
        <v>22</v>
      </c>
      <c r="L432" s="7" t="s">
        <v>163</v>
      </c>
      <c r="M432" s="7" t="s">
        <v>164</v>
      </c>
      <c r="N432" s="9">
        <v>3732</v>
      </c>
      <c r="O432" s="9">
        <v>3732</v>
      </c>
      <c r="P432" s="9">
        <v>3645</v>
      </c>
      <c r="Q432" s="9">
        <v>3797</v>
      </c>
      <c r="R432" s="10" t="s">
        <v>62</v>
      </c>
      <c r="S432" s="13">
        <v>1.7</v>
      </c>
      <c r="T432" s="11" t="s">
        <v>575</v>
      </c>
    </row>
    <row r="433" spans="1:20">
      <c r="A433" s="6">
        <v>1</v>
      </c>
      <c r="B433" s="6"/>
      <c r="C433" s="6"/>
      <c r="D433" s="6"/>
      <c r="E433" s="6"/>
      <c r="F433" s="6"/>
      <c r="G433" s="6"/>
      <c r="H433" s="6"/>
      <c r="I433" s="6"/>
      <c r="J433" s="6"/>
      <c r="K433" s="6"/>
      <c r="L433" s="6"/>
      <c r="M433" s="6"/>
      <c r="N433" s="6"/>
      <c r="O433" s="6"/>
      <c r="P433" s="6"/>
      <c r="Q433" s="6"/>
      <c r="R433" s="6"/>
      <c r="S433" s="6"/>
      <c r="T433" s="11"/>
    </row>
    <row r="434" spans="1:20" ht="42.75">
      <c r="A434" s="6">
        <v>1</v>
      </c>
      <c r="B434" s="6"/>
      <c r="C434" s="6"/>
      <c r="D434" s="8" t="s">
        <v>17</v>
      </c>
      <c r="E434" s="9"/>
      <c r="F434" s="9"/>
      <c r="G434" s="9"/>
      <c r="H434" s="10" t="s">
        <v>17</v>
      </c>
      <c r="I434" s="9"/>
      <c r="J434" s="10" t="s">
        <v>17</v>
      </c>
      <c r="K434" s="8" t="s">
        <v>22</v>
      </c>
      <c r="L434" s="7" t="s">
        <v>576</v>
      </c>
      <c r="M434" s="7" t="s">
        <v>577</v>
      </c>
      <c r="N434" s="9">
        <v>8077</v>
      </c>
      <c r="O434" s="9">
        <v>8077</v>
      </c>
      <c r="P434" s="9">
        <v>7783</v>
      </c>
      <c r="Q434" s="9">
        <v>7930</v>
      </c>
      <c r="R434" s="10" t="s">
        <v>62</v>
      </c>
      <c r="S434" s="13">
        <v>-1.8</v>
      </c>
      <c r="T434" s="11" t="s">
        <v>578</v>
      </c>
    </row>
    <row r="435" spans="1:20" ht="28.5">
      <c r="A435" s="6">
        <v>1</v>
      </c>
      <c r="B435" s="6"/>
      <c r="C435" s="7" t="s">
        <v>579</v>
      </c>
      <c r="D435" s="8" t="s">
        <v>30</v>
      </c>
      <c r="E435" s="9">
        <v>108436124</v>
      </c>
      <c r="F435" s="9">
        <v>149101743</v>
      </c>
      <c r="G435" s="9">
        <f>IFERROR(F435-E435,0)</f>
        <v>40665619</v>
      </c>
      <c r="H435" s="12">
        <f>IFERROR((F435/E435-1)*100,0)</f>
        <v>37.501911263445756</v>
      </c>
      <c r="I435" s="9">
        <v>234035064</v>
      </c>
      <c r="J435" s="12">
        <v>63.7</v>
      </c>
      <c r="K435" s="8" t="s">
        <v>17</v>
      </c>
      <c r="L435" s="7" t="s">
        <v>17</v>
      </c>
      <c r="M435" s="7" t="s">
        <v>17</v>
      </c>
      <c r="N435" s="9"/>
      <c r="O435" s="9"/>
      <c r="P435" s="9"/>
      <c r="Q435" s="9"/>
      <c r="R435" s="10" t="s">
        <v>17</v>
      </c>
      <c r="S435" s="10" t="s">
        <v>17</v>
      </c>
      <c r="T435" s="11" t="s">
        <v>17</v>
      </c>
    </row>
    <row r="436" spans="1:20" ht="42.75">
      <c r="A436" s="6">
        <v>1</v>
      </c>
      <c r="B436" s="6"/>
      <c r="C436" s="7" t="s">
        <v>565</v>
      </c>
      <c r="D436" s="8" t="s">
        <v>17</v>
      </c>
      <c r="E436" s="9"/>
      <c r="F436" s="9"/>
      <c r="G436" s="9"/>
      <c r="H436" s="10" t="s">
        <v>17</v>
      </c>
      <c r="I436" s="9"/>
      <c r="J436" s="10" t="s">
        <v>17</v>
      </c>
      <c r="K436" s="8" t="s">
        <v>22</v>
      </c>
      <c r="L436" s="7" t="s">
        <v>580</v>
      </c>
      <c r="M436" s="7" t="s">
        <v>176</v>
      </c>
      <c r="N436" s="9">
        <v>1500</v>
      </c>
      <c r="O436" s="9">
        <v>750</v>
      </c>
      <c r="P436" s="9">
        <v>482</v>
      </c>
      <c r="Q436" s="9">
        <v>441</v>
      </c>
      <c r="R436" s="13">
        <v>29.4</v>
      </c>
      <c r="S436" s="13">
        <v>-41.2</v>
      </c>
      <c r="T436" s="11" t="s">
        <v>581</v>
      </c>
    </row>
    <row r="437" spans="1:20">
      <c r="A437" s="6">
        <v>1</v>
      </c>
      <c r="B437" s="6"/>
      <c r="C437" s="6"/>
      <c r="D437" s="8" t="s">
        <v>17</v>
      </c>
      <c r="E437" s="9"/>
      <c r="F437" s="9"/>
      <c r="G437" s="9"/>
      <c r="H437" s="10" t="s">
        <v>17</v>
      </c>
      <c r="I437" s="9"/>
      <c r="J437" s="10" t="s">
        <v>17</v>
      </c>
      <c r="K437" s="8" t="s">
        <v>22</v>
      </c>
      <c r="L437" s="7" t="s">
        <v>582</v>
      </c>
      <c r="M437" s="7" t="s">
        <v>176</v>
      </c>
      <c r="N437" s="9">
        <v>70</v>
      </c>
      <c r="O437" s="9">
        <v>0</v>
      </c>
      <c r="P437" s="9">
        <v>0</v>
      </c>
      <c r="Q437" s="9">
        <v>0</v>
      </c>
      <c r="R437" s="10" t="s">
        <v>25</v>
      </c>
      <c r="S437" s="13">
        <v>0</v>
      </c>
      <c r="T437" s="11" t="s">
        <v>17</v>
      </c>
    </row>
    <row r="438" spans="1:20" ht="28.5">
      <c r="A438" s="6">
        <v>1</v>
      </c>
      <c r="B438" s="6"/>
      <c r="C438" s="6"/>
      <c r="D438" s="8" t="s">
        <v>17</v>
      </c>
      <c r="E438" s="9"/>
      <c r="F438" s="9"/>
      <c r="G438" s="9"/>
      <c r="H438" s="10" t="s">
        <v>17</v>
      </c>
      <c r="I438" s="9"/>
      <c r="J438" s="10" t="s">
        <v>17</v>
      </c>
      <c r="K438" s="8" t="s">
        <v>22</v>
      </c>
      <c r="L438" s="7" t="s">
        <v>583</v>
      </c>
      <c r="M438" s="7" t="s">
        <v>584</v>
      </c>
      <c r="N438" s="9">
        <v>65</v>
      </c>
      <c r="O438" s="9">
        <v>0</v>
      </c>
      <c r="P438" s="9">
        <v>29</v>
      </c>
      <c r="Q438" s="9">
        <v>25</v>
      </c>
      <c r="R438" s="13">
        <v>38.5</v>
      </c>
      <c r="S438" s="10" t="s">
        <v>25</v>
      </c>
      <c r="T438" s="11" t="s">
        <v>585</v>
      </c>
    </row>
    <row r="439" spans="1:20" ht="45">
      <c r="A439" s="6">
        <v>1</v>
      </c>
      <c r="B439" s="6"/>
      <c r="C439" s="19" t="s">
        <v>586</v>
      </c>
      <c r="D439" s="8" t="s">
        <v>17</v>
      </c>
      <c r="E439" s="9"/>
      <c r="F439" s="9"/>
      <c r="G439" s="9"/>
      <c r="H439" s="10" t="s">
        <v>17</v>
      </c>
      <c r="I439" s="9"/>
      <c r="J439" s="10" t="s">
        <v>17</v>
      </c>
      <c r="K439" s="8" t="s">
        <v>17</v>
      </c>
      <c r="L439" s="7" t="s">
        <v>17</v>
      </c>
      <c r="M439" s="7" t="s">
        <v>17</v>
      </c>
      <c r="N439" s="9"/>
      <c r="O439" s="9"/>
      <c r="P439" s="9"/>
      <c r="Q439" s="9"/>
      <c r="R439" s="10" t="s">
        <v>17</v>
      </c>
      <c r="S439" s="10" t="s">
        <v>17</v>
      </c>
      <c r="T439" s="11" t="s">
        <v>17</v>
      </c>
    </row>
    <row r="440" spans="1:20" ht="42.75">
      <c r="A440" s="6">
        <v>1</v>
      </c>
      <c r="B440" s="6"/>
      <c r="C440" s="7" t="s">
        <v>587</v>
      </c>
      <c r="D440" s="8" t="s">
        <v>76</v>
      </c>
      <c r="E440" s="9">
        <v>31735272</v>
      </c>
      <c r="F440" s="9">
        <v>36816650</v>
      </c>
      <c r="G440" s="9">
        <f>IFERROR(F440-E440,0)</f>
        <v>5081378</v>
      </c>
      <c r="H440" s="12">
        <f>IFERROR((F440/E440-1)*100,0)</f>
        <v>16.011767600416338</v>
      </c>
      <c r="I440" s="9">
        <v>133542343</v>
      </c>
      <c r="J440" s="12">
        <v>27.6</v>
      </c>
      <c r="K440" s="8" t="s">
        <v>17</v>
      </c>
      <c r="L440" s="7" t="s">
        <v>17</v>
      </c>
      <c r="M440" s="7" t="s">
        <v>17</v>
      </c>
      <c r="N440" s="9"/>
      <c r="O440" s="9"/>
      <c r="P440" s="9"/>
      <c r="Q440" s="9"/>
      <c r="R440" s="10" t="s">
        <v>17</v>
      </c>
      <c r="S440" s="10" t="s">
        <v>17</v>
      </c>
      <c r="T440" s="11" t="s">
        <v>17</v>
      </c>
    </row>
    <row r="441" spans="1:20" ht="71.25">
      <c r="A441" s="6">
        <v>1</v>
      </c>
      <c r="B441" s="6"/>
      <c r="C441" s="7" t="s">
        <v>588</v>
      </c>
      <c r="D441" s="8" t="s">
        <v>17</v>
      </c>
      <c r="E441" s="9"/>
      <c r="F441" s="9"/>
      <c r="G441" s="9"/>
      <c r="H441" s="10" t="s">
        <v>17</v>
      </c>
      <c r="I441" s="9"/>
      <c r="J441" s="10" t="s">
        <v>17</v>
      </c>
      <c r="K441" s="8" t="s">
        <v>22</v>
      </c>
      <c r="L441" s="7" t="s">
        <v>589</v>
      </c>
      <c r="M441" s="7" t="s">
        <v>73</v>
      </c>
      <c r="N441" s="9">
        <v>48250</v>
      </c>
      <c r="O441" s="9">
        <v>22000</v>
      </c>
      <c r="P441" s="9">
        <v>41011</v>
      </c>
      <c r="Q441" s="9">
        <v>37179</v>
      </c>
      <c r="R441" s="13">
        <v>77.054922279792748</v>
      </c>
      <c r="S441" s="13">
        <v>69</v>
      </c>
      <c r="T441" s="11" t="s">
        <v>590</v>
      </c>
    </row>
    <row r="442" spans="1:20">
      <c r="A442" s="6">
        <v>1</v>
      </c>
      <c r="B442" s="6"/>
      <c r="C442" s="6"/>
      <c r="D442" s="6"/>
      <c r="E442" s="6"/>
      <c r="F442" s="6"/>
      <c r="G442" s="6"/>
      <c r="H442" s="6"/>
      <c r="I442" s="6"/>
      <c r="J442" s="6"/>
      <c r="K442" s="6"/>
      <c r="L442" s="6"/>
      <c r="M442" s="6"/>
      <c r="N442" s="6"/>
      <c r="O442" s="6"/>
      <c r="P442" s="6"/>
      <c r="Q442" s="6"/>
      <c r="R442" s="6"/>
      <c r="S442" s="6"/>
      <c r="T442" s="11"/>
    </row>
    <row r="443" spans="1:20" ht="71.25">
      <c r="A443" s="6">
        <v>1</v>
      </c>
      <c r="B443" s="6"/>
      <c r="C443" s="6"/>
      <c r="D443" s="8" t="s">
        <v>17</v>
      </c>
      <c r="E443" s="9"/>
      <c r="F443" s="9"/>
      <c r="G443" s="9"/>
      <c r="H443" s="10" t="s">
        <v>17</v>
      </c>
      <c r="I443" s="9"/>
      <c r="J443" s="10" t="s">
        <v>17</v>
      </c>
      <c r="K443" s="8" t="s">
        <v>22</v>
      </c>
      <c r="L443" s="7" t="s">
        <v>591</v>
      </c>
      <c r="M443" s="7" t="s">
        <v>73</v>
      </c>
      <c r="N443" s="9">
        <v>25367</v>
      </c>
      <c r="O443" s="9">
        <v>11000</v>
      </c>
      <c r="P443" s="9">
        <v>2557</v>
      </c>
      <c r="Q443" s="9">
        <v>2276</v>
      </c>
      <c r="R443" s="13">
        <v>8.9722868293452116</v>
      </c>
      <c r="S443" s="13">
        <v>-79.3</v>
      </c>
      <c r="T443" s="11" t="s">
        <v>592</v>
      </c>
    </row>
    <row r="444" spans="1:20">
      <c r="A444" s="6">
        <v>1</v>
      </c>
      <c r="B444" s="6"/>
      <c r="C444" s="6"/>
      <c r="D444" s="6"/>
      <c r="E444" s="6"/>
      <c r="F444" s="6"/>
      <c r="G444" s="6"/>
      <c r="H444" s="6"/>
      <c r="I444" s="6"/>
      <c r="J444" s="6"/>
      <c r="K444" s="6"/>
      <c r="L444" s="6"/>
      <c r="M444" s="6"/>
      <c r="N444" s="6"/>
      <c r="O444" s="6"/>
      <c r="P444" s="6"/>
      <c r="Q444" s="6"/>
      <c r="R444" s="6"/>
      <c r="S444" s="6"/>
      <c r="T444" s="11"/>
    </row>
    <row r="445" spans="1:20" ht="71.25">
      <c r="A445" s="6">
        <v>1</v>
      </c>
      <c r="B445" s="6"/>
      <c r="C445" s="6"/>
      <c r="D445" s="8" t="s">
        <v>17</v>
      </c>
      <c r="E445" s="9"/>
      <c r="F445" s="9"/>
      <c r="G445" s="9"/>
      <c r="H445" s="10" t="s">
        <v>17</v>
      </c>
      <c r="I445" s="9"/>
      <c r="J445" s="10" t="s">
        <v>17</v>
      </c>
      <c r="K445" s="8" t="s">
        <v>22</v>
      </c>
      <c r="L445" s="7" t="s">
        <v>593</v>
      </c>
      <c r="M445" s="7" t="s">
        <v>73</v>
      </c>
      <c r="N445" s="9">
        <v>780</v>
      </c>
      <c r="O445" s="9">
        <v>400</v>
      </c>
      <c r="P445" s="9">
        <v>429</v>
      </c>
      <c r="Q445" s="9">
        <v>494</v>
      </c>
      <c r="R445" s="13">
        <v>63.333333333333329</v>
      </c>
      <c r="S445" s="13">
        <v>23.5</v>
      </c>
      <c r="T445" s="11" t="s">
        <v>594</v>
      </c>
    </row>
    <row r="446" spans="1:20">
      <c r="A446" s="6">
        <v>1</v>
      </c>
      <c r="B446" s="6"/>
      <c r="C446" s="6"/>
      <c r="D446" s="6"/>
      <c r="E446" s="6"/>
      <c r="F446" s="6"/>
      <c r="G446" s="6"/>
      <c r="H446" s="6"/>
      <c r="I446" s="6"/>
      <c r="J446" s="6"/>
      <c r="K446" s="6"/>
      <c r="L446" s="6"/>
      <c r="M446" s="6"/>
      <c r="N446" s="6"/>
      <c r="O446" s="6"/>
      <c r="P446" s="6"/>
      <c r="Q446" s="6"/>
      <c r="R446" s="6"/>
      <c r="S446" s="6"/>
      <c r="T446" s="11"/>
    </row>
    <row r="447" spans="1:20" ht="85.5">
      <c r="A447" s="6">
        <v>1</v>
      </c>
      <c r="B447" s="6"/>
      <c r="C447" s="6"/>
      <c r="D447" s="8" t="s">
        <v>17</v>
      </c>
      <c r="E447" s="9"/>
      <c r="F447" s="9"/>
      <c r="G447" s="9"/>
      <c r="H447" s="10" t="s">
        <v>17</v>
      </c>
      <c r="I447" s="9"/>
      <c r="J447" s="10" t="s">
        <v>17</v>
      </c>
      <c r="K447" s="8" t="s">
        <v>22</v>
      </c>
      <c r="L447" s="7" t="s">
        <v>595</v>
      </c>
      <c r="M447" s="7" t="s">
        <v>73</v>
      </c>
      <c r="N447" s="9">
        <v>170</v>
      </c>
      <c r="O447" s="9">
        <v>75</v>
      </c>
      <c r="P447" s="9">
        <v>102</v>
      </c>
      <c r="Q447" s="9">
        <v>82</v>
      </c>
      <c r="R447" s="13">
        <v>48.235294117647058</v>
      </c>
      <c r="S447" s="13">
        <v>9.33</v>
      </c>
      <c r="T447" s="11" t="s">
        <v>3262</v>
      </c>
    </row>
    <row r="448" spans="1:20">
      <c r="A448" s="6">
        <v>1</v>
      </c>
      <c r="B448" s="6"/>
      <c r="C448" s="6"/>
      <c r="D448" s="6"/>
      <c r="E448" s="6"/>
      <c r="F448" s="6"/>
      <c r="G448" s="6"/>
      <c r="H448" s="6"/>
      <c r="I448" s="6"/>
      <c r="J448" s="6"/>
      <c r="K448" s="6"/>
      <c r="L448" s="6"/>
      <c r="M448" s="6"/>
      <c r="N448" s="6"/>
      <c r="O448" s="6"/>
      <c r="P448" s="6"/>
      <c r="Q448" s="6"/>
      <c r="R448" s="6"/>
      <c r="S448" s="6"/>
      <c r="T448" s="11"/>
    </row>
    <row r="449" spans="1:20" ht="42.75">
      <c r="A449" s="6">
        <v>1</v>
      </c>
      <c r="B449" s="6"/>
      <c r="C449" s="6"/>
      <c r="D449" s="8" t="s">
        <v>17</v>
      </c>
      <c r="E449" s="9"/>
      <c r="F449" s="9"/>
      <c r="G449" s="9"/>
      <c r="H449" s="10" t="s">
        <v>17</v>
      </c>
      <c r="I449" s="9"/>
      <c r="J449" s="10" t="s">
        <v>17</v>
      </c>
      <c r="K449" s="8" t="s">
        <v>22</v>
      </c>
      <c r="L449" s="7" t="s">
        <v>596</v>
      </c>
      <c r="M449" s="7" t="s">
        <v>73</v>
      </c>
      <c r="N449" s="9">
        <v>84</v>
      </c>
      <c r="O449" s="9">
        <v>42</v>
      </c>
      <c r="P449" s="9">
        <v>49</v>
      </c>
      <c r="Q449" s="9">
        <v>41</v>
      </c>
      <c r="R449" s="13">
        <v>48.80952380952381</v>
      </c>
      <c r="S449" s="13">
        <v>-2.38</v>
      </c>
      <c r="T449" s="11" t="s">
        <v>3263</v>
      </c>
    </row>
    <row r="450" spans="1:20">
      <c r="A450" s="6">
        <v>1</v>
      </c>
      <c r="B450" s="6"/>
      <c r="C450" s="6"/>
      <c r="D450" s="8" t="s">
        <v>17</v>
      </c>
      <c r="E450" s="9"/>
      <c r="F450" s="9"/>
      <c r="G450" s="9"/>
      <c r="H450" s="10" t="s">
        <v>17</v>
      </c>
      <c r="I450" s="9"/>
      <c r="J450" s="10" t="s">
        <v>17</v>
      </c>
      <c r="K450" s="8" t="s">
        <v>22</v>
      </c>
      <c r="L450" s="7" t="s">
        <v>597</v>
      </c>
      <c r="M450" s="7" t="s">
        <v>497</v>
      </c>
      <c r="N450" s="9">
        <v>30</v>
      </c>
      <c r="O450" s="9">
        <v>14</v>
      </c>
      <c r="P450" s="9">
        <v>30</v>
      </c>
      <c r="Q450" s="9">
        <v>23</v>
      </c>
      <c r="R450" s="13">
        <v>76.666666666666671</v>
      </c>
      <c r="S450" s="13">
        <v>7.14</v>
      </c>
      <c r="T450" s="11" t="s">
        <v>3264</v>
      </c>
    </row>
    <row r="451" spans="1:20">
      <c r="A451" s="6">
        <v>1</v>
      </c>
      <c r="B451" s="6"/>
      <c r="C451" s="6"/>
      <c r="D451" s="8" t="s">
        <v>17</v>
      </c>
      <c r="E451" s="9"/>
      <c r="F451" s="9"/>
      <c r="G451" s="9"/>
      <c r="H451" s="10" t="s">
        <v>17</v>
      </c>
      <c r="I451" s="9"/>
      <c r="J451" s="10" t="s">
        <v>17</v>
      </c>
      <c r="K451" s="8" t="s">
        <v>22</v>
      </c>
      <c r="L451" s="7" t="s">
        <v>598</v>
      </c>
      <c r="M451" s="7" t="s">
        <v>497</v>
      </c>
      <c r="N451" s="9">
        <v>100</v>
      </c>
      <c r="O451" s="9">
        <v>45</v>
      </c>
      <c r="P451" s="9">
        <v>0</v>
      </c>
      <c r="Q451" s="9">
        <v>9</v>
      </c>
      <c r="R451" s="13">
        <v>9</v>
      </c>
      <c r="S451" s="13">
        <v>-80</v>
      </c>
      <c r="T451" s="11" t="s">
        <v>3265</v>
      </c>
    </row>
    <row r="452" spans="1:20">
      <c r="A452" s="6">
        <v>1</v>
      </c>
      <c r="B452" s="6"/>
      <c r="C452" s="6"/>
      <c r="D452" s="8" t="s">
        <v>17</v>
      </c>
      <c r="E452" s="9"/>
      <c r="F452" s="9"/>
      <c r="G452" s="9"/>
      <c r="H452" s="10" t="s">
        <v>17</v>
      </c>
      <c r="I452" s="9"/>
      <c r="J452" s="10" t="s">
        <v>17</v>
      </c>
      <c r="K452" s="8" t="s">
        <v>22</v>
      </c>
      <c r="L452" s="7" t="s">
        <v>599</v>
      </c>
      <c r="M452" s="7" t="s">
        <v>600</v>
      </c>
      <c r="N452" s="9">
        <v>18000</v>
      </c>
      <c r="O452" s="9">
        <v>8500</v>
      </c>
      <c r="P452" s="9">
        <v>0</v>
      </c>
      <c r="Q452" s="9">
        <v>0</v>
      </c>
      <c r="R452" s="10">
        <v>0</v>
      </c>
      <c r="S452" s="10">
        <v>-100</v>
      </c>
      <c r="T452" s="11" t="s">
        <v>601</v>
      </c>
    </row>
    <row r="453" spans="1:20" ht="28.5">
      <c r="A453" s="6">
        <v>1</v>
      </c>
      <c r="B453" s="6"/>
      <c r="C453" s="6"/>
      <c r="D453" s="8" t="s">
        <v>17</v>
      </c>
      <c r="E453" s="9"/>
      <c r="F453" s="9"/>
      <c r="G453" s="9"/>
      <c r="H453" s="10" t="s">
        <v>17</v>
      </c>
      <c r="I453" s="9"/>
      <c r="J453" s="10" t="s">
        <v>17</v>
      </c>
      <c r="K453" s="8" t="s">
        <v>22</v>
      </c>
      <c r="L453" s="7" t="s">
        <v>602</v>
      </c>
      <c r="M453" s="7" t="s">
        <v>603</v>
      </c>
      <c r="N453" s="9">
        <v>11000</v>
      </c>
      <c r="O453" s="9">
        <v>5000</v>
      </c>
      <c r="P453" s="9">
        <v>0</v>
      </c>
      <c r="Q453" s="9">
        <v>600</v>
      </c>
      <c r="R453" s="13">
        <v>5.4545454545454541</v>
      </c>
      <c r="S453" s="13">
        <v>-88</v>
      </c>
      <c r="T453" s="11" t="s">
        <v>3266</v>
      </c>
    </row>
    <row r="454" spans="1:20" ht="42.75">
      <c r="A454" s="6">
        <v>1</v>
      </c>
      <c r="B454" s="6"/>
      <c r="C454" s="7" t="s">
        <v>604</v>
      </c>
      <c r="D454" s="8" t="s">
        <v>76</v>
      </c>
      <c r="E454" s="9">
        <v>280420728</v>
      </c>
      <c r="F454" s="9">
        <v>121206617</v>
      </c>
      <c r="G454" s="9">
        <f>IFERROR(F454-E454,0)</f>
        <v>-159214111</v>
      </c>
      <c r="H454" s="12">
        <f>IFERROR((F454/E454-1)*100,0)</f>
        <v>-56.776869575775436</v>
      </c>
      <c r="I454" s="9">
        <v>717596460</v>
      </c>
      <c r="J454" s="12">
        <v>16.899999999999999</v>
      </c>
      <c r="K454" s="8" t="s">
        <v>17</v>
      </c>
      <c r="L454" s="7" t="s">
        <v>17</v>
      </c>
      <c r="M454" s="7" t="s">
        <v>17</v>
      </c>
      <c r="N454" s="9"/>
      <c r="O454" s="9"/>
      <c r="P454" s="9"/>
      <c r="Q454" s="9"/>
      <c r="R454" s="10" t="s">
        <v>17</v>
      </c>
      <c r="S454" s="10" t="s">
        <v>17</v>
      </c>
      <c r="T454" s="11" t="s">
        <v>17</v>
      </c>
    </row>
    <row r="455" spans="1:20" ht="57">
      <c r="A455" s="6">
        <v>1</v>
      </c>
      <c r="B455" s="6"/>
      <c r="C455" s="7" t="s">
        <v>605</v>
      </c>
      <c r="D455" s="8" t="s">
        <v>17</v>
      </c>
      <c r="E455" s="9"/>
      <c r="F455" s="9"/>
      <c r="G455" s="9"/>
      <c r="H455" s="10" t="s">
        <v>17</v>
      </c>
      <c r="I455" s="9"/>
      <c r="J455" s="10" t="s">
        <v>17</v>
      </c>
      <c r="K455" s="8" t="s">
        <v>22</v>
      </c>
      <c r="L455" s="7" t="s">
        <v>606</v>
      </c>
      <c r="M455" s="7" t="s">
        <v>607</v>
      </c>
      <c r="N455" s="9">
        <v>2</v>
      </c>
      <c r="O455" s="9">
        <v>1</v>
      </c>
      <c r="P455" s="9">
        <v>0</v>
      </c>
      <c r="Q455" s="13">
        <v>0</v>
      </c>
      <c r="R455" s="13">
        <v>0</v>
      </c>
      <c r="S455" s="13">
        <v>-100</v>
      </c>
      <c r="T455" s="11" t="s">
        <v>3724</v>
      </c>
    </row>
    <row r="456" spans="1:20" ht="57">
      <c r="A456" s="6">
        <v>1</v>
      </c>
      <c r="B456" s="6"/>
      <c r="C456" s="6"/>
      <c r="D456" s="8" t="s">
        <v>17</v>
      </c>
      <c r="E456" s="9"/>
      <c r="F456" s="9"/>
      <c r="G456" s="9"/>
      <c r="H456" s="10" t="s">
        <v>17</v>
      </c>
      <c r="I456" s="9"/>
      <c r="J456" s="10" t="s">
        <v>17</v>
      </c>
      <c r="K456" s="8" t="s">
        <v>22</v>
      </c>
      <c r="L456" s="7" t="s">
        <v>608</v>
      </c>
      <c r="M456" s="7" t="s">
        <v>607</v>
      </c>
      <c r="N456" s="9">
        <v>600</v>
      </c>
      <c r="O456" s="9">
        <v>300</v>
      </c>
      <c r="P456" s="9">
        <v>294</v>
      </c>
      <c r="Q456" s="13">
        <v>58</v>
      </c>
      <c r="R456" s="13">
        <v>9.6666666666666661</v>
      </c>
      <c r="S456" s="13">
        <v>-80.7</v>
      </c>
      <c r="T456" s="11" t="s">
        <v>3725</v>
      </c>
    </row>
    <row r="457" spans="1:20" ht="71.25">
      <c r="A457" s="6">
        <v>1</v>
      </c>
      <c r="B457" s="6"/>
      <c r="C457" s="6"/>
      <c r="D457" s="8" t="s">
        <v>17</v>
      </c>
      <c r="E457" s="9"/>
      <c r="F457" s="9"/>
      <c r="G457" s="9"/>
      <c r="H457" s="10" t="s">
        <v>17</v>
      </c>
      <c r="I457" s="9"/>
      <c r="J457" s="10" t="s">
        <v>17</v>
      </c>
      <c r="K457" s="8" t="s">
        <v>22</v>
      </c>
      <c r="L457" s="7" t="s">
        <v>609</v>
      </c>
      <c r="M457" s="7" t="s">
        <v>91</v>
      </c>
      <c r="N457" s="9">
        <v>12000</v>
      </c>
      <c r="O457" s="9">
        <v>6000</v>
      </c>
      <c r="P457" s="9">
        <v>6733</v>
      </c>
      <c r="Q457" s="13">
        <v>8825</v>
      </c>
      <c r="R457" s="13">
        <v>73.541666666666671</v>
      </c>
      <c r="S457" s="13">
        <v>47.08</v>
      </c>
      <c r="T457" s="11" t="s">
        <v>3726</v>
      </c>
    </row>
    <row r="458" spans="1:20" ht="28.5">
      <c r="A458" s="6">
        <v>1</v>
      </c>
      <c r="B458" s="6"/>
      <c r="C458" s="6"/>
      <c r="D458" s="8" t="s">
        <v>17</v>
      </c>
      <c r="E458" s="9"/>
      <c r="F458" s="9"/>
      <c r="G458" s="9"/>
      <c r="H458" s="10" t="s">
        <v>17</v>
      </c>
      <c r="I458" s="9"/>
      <c r="J458" s="10" t="s">
        <v>17</v>
      </c>
      <c r="K458" s="8" t="s">
        <v>22</v>
      </c>
      <c r="L458" s="7" t="s">
        <v>610</v>
      </c>
      <c r="M458" s="7" t="s">
        <v>611</v>
      </c>
      <c r="N458" s="9">
        <v>750</v>
      </c>
      <c r="O458" s="9">
        <v>350</v>
      </c>
      <c r="P458" s="9">
        <v>530</v>
      </c>
      <c r="Q458" s="9">
        <v>444</v>
      </c>
      <c r="R458" s="13">
        <v>59.199999999999996</v>
      </c>
      <c r="S458" s="13">
        <v>26.86</v>
      </c>
      <c r="T458" s="11" t="s">
        <v>3267</v>
      </c>
    </row>
    <row r="459" spans="1:20" ht="28.5">
      <c r="A459" s="6">
        <v>1</v>
      </c>
      <c r="B459" s="6"/>
      <c r="C459" s="7" t="s">
        <v>612</v>
      </c>
      <c r="D459" s="8" t="s">
        <v>255</v>
      </c>
      <c r="E459" s="9">
        <v>7919677</v>
      </c>
      <c r="F459" s="9">
        <v>10033089</v>
      </c>
      <c r="G459" s="9">
        <f>IFERROR(F459-E459,0)</f>
        <v>2113412</v>
      </c>
      <c r="H459" s="12">
        <f>IFERROR((F459/E459-1)*100,0)</f>
        <v>26.685583263054792</v>
      </c>
      <c r="I459" s="9">
        <v>23260512</v>
      </c>
      <c r="J459" s="12">
        <v>43.1</v>
      </c>
      <c r="K459" s="8" t="s">
        <v>17</v>
      </c>
      <c r="L459" s="7" t="s">
        <v>17</v>
      </c>
      <c r="M459" s="7" t="s">
        <v>17</v>
      </c>
      <c r="N459" s="9"/>
      <c r="O459" s="9"/>
      <c r="P459" s="9"/>
      <c r="Q459" s="9"/>
      <c r="R459" s="10" t="s">
        <v>17</v>
      </c>
      <c r="S459" s="10" t="s">
        <v>17</v>
      </c>
      <c r="T459" s="11" t="s">
        <v>17</v>
      </c>
    </row>
    <row r="460" spans="1:20" ht="42.75">
      <c r="A460" s="6">
        <v>1</v>
      </c>
      <c r="B460" s="6"/>
      <c r="C460" s="7" t="s">
        <v>613</v>
      </c>
      <c r="D460" s="8" t="s">
        <v>17</v>
      </c>
      <c r="E460" s="9"/>
      <c r="F460" s="9"/>
      <c r="G460" s="9"/>
      <c r="H460" s="10" t="s">
        <v>17</v>
      </c>
      <c r="I460" s="9"/>
      <c r="J460" s="10" t="s">
        <v>17</v>
      </c>
      <c r="K460" s="8" t="s">
        <v>22</v>
      </c>
      <c r="L460" s="7" t="s">
        <v>614</v>
      </c>
      <c r="M460" s="7" t="s">
        <v>615</v>
      </c>
      <c r="N460" s="9">
        <v>66</v>
      </c>
      <c r="O460" s="9">
        <v>31</v>
      </c>
      <c r="P460" s="9">
        <v>40</v>
      </c>
      <c r="Q460" s="9">
        <v>77</v>
      </c>
      <c r="R460" s="13">
        <v>116.66666666666667</v>
      </c>
      <c r="S460" s="13">
        <v>148.38999999999999</v>
      </c>
      <c r="T460" s="11" t="s">
        <v>616</v>
      </c>
    </row>
    <row r="461" spans="1:20">
      <c r="A461" s="6">
        <v>1</v>
      </c>
      <c r="B461" s="6"/>
      <c r="C461" s="6"/>
      <c r="D461" s="6"/>
      <c r="E461" s="6"/>
      <c r="F461" s="6"/>
      <c r="G461" s="6"/>
      <c r="H461" s="6"/>
      <c r="I461" s="6"/>
      <c r="J461" s="6"/>
      <c r="K461" s="6"/>
      <c r="L461" s="6"/>
      <c r="M461" s="6"/>
      <c r="N461" s="6"/>
      <c r="O461" s="6"/>
      <c r="P461" s="6"/>
      <c r="Q461" s="6"/>
      <c r="R461" s="6"/>
      <c r="S461" s="6"/>
      <c r="T461" s="11"/>
    </row>
    <row r="462" spans="1:20" ht="270.75">
      <c r="A462" s="6">
        <v>1</v>
      </c>
      <c r="B462" s="6"/>
      <c r="C462" s="6"/>
      <c r="D462" s="8" t="s">
        <v>17</v>
      </c>
      <c r="E462" s="9"/>
      <c r="F462" s="9"/>
      <c r="G462" s="9"/>
      <c r="H462" s="10" t="s">
        <v>17</v>
      </c>
      <c r="I462" s="9"/>
      <c r="J462" s="10" t="s">
        <v>17</v>
      </c>
      <c r="K462" s="8" t="s">
        <v>22</v>
      </c>
      <c r="L462" s="7" t="s">
        <v>617</v>
      </c>
      <c r="M462" s="7" t="s">
        <v>618</v>
      </c>
      <c r="N462" s="9">
        <v>330</v>
      </c>
      <c r="O462" s="9">
        <v>120</v>
      </c>
      <c r="P462" s="9">
        <v>97</v>
      </c>
      <c r="Q462" s="9">
        <v>232</v>
      </c>
      <c r="R462" s="13">
        <v>70.303030303030297</v>
      </c>
      <c r="S462" s="13">
        <v>93.3</v>
      </c>
      <c r="T462" s="11" t="s">
        <v>619</v>
      </c>
    </row>
    <row r="463" spans="1:20">
      <c r="A463" s="6">
        <v>1</v>
      </c>
      <c r="B463" s="6"/>
      <c r="C463" s="6"/>
      <c r="D463" s="6"/>
      <c r="E463" s="6"/>
      <c r="F463" s="6"/>
      <c r="G463" s="6"/>
      <c r="H463" s="6"/>
      <c r="I463" s="6"/>
      <c r="J463" s="6"/>
      <c r="K463" s="6"/>
      <c r="L463" s="6"/>
      <c r="M463" s="6"/>
      <c r="N463" s="6"/>
      <c r="O463" s="6"/>
      <c r="P463" s="6"/>
      <c r="Q463" s="6"/>
      <c r="R463" s="6"/>
      <c r="S463" s="6"/>
      <c r="T463" s="11"/>
    </row>
    <row r="464" spans="1:20" ht="270.75">
      <c r="A464" s="6">
        <v>1</v>
      </c>
      <c r="B464" s="6"/>
      <c r="C464" s="6"/>
      <c r="D464" s="8" t="s">
        <v>17</v>
      </c>
      <c r="E464" s="9"/>
      <c r="F464" s="9"/>
      <c r="G464" s="9"/>
      <c r="H464" s="10" t="s">
        <v>17</v>
      </c>
      <c r="I464" s="9"/>
      <c r="J464" s="10" t="s">
        <v>17</v>
      </c>
      <c r="K464" s="8" t="s">
        <v>22</v>
      </c>
      <c r="L464" s="7" t="s">
        <v>620</v>
      </c>
      <c r="M464" s="7" t="s">
        <v>621</v>
      </c>
      <c r="N464" s="9">
        <v>50</v>
      </c>
      <c r="O464" s="9">
        <v>18</v>
      </c>
      <c r="P464" s="9">
        <v>41</v>
      </c>
      <c r="Q464" s="9">
        <v>25</v>
      </c>
      <c r="R464" s="13">
        <v>50</v>
      </c>
      <c r="S464" s="13">
        <v>38.9</v>
      </c>
      <c r="T464" s="11" t="s">
        <v>619</v>
      </c>
    </row>
    <row r="465" spans="1:20">
      <c r="A465" s="6">
        <v>1</v>
      </c>
      <c r="B465" s="6"/>
      <c r="C465" s="6"/>
      <c r="D465" s="6"/>
      <c r="E465" s="6"/>
      <c r="F465" s="6"/>
      <c r="G465" s="6"/>
      <c r="H465" s="6"/>
      <c r="I465" s="6"/>
      <c r="J465" s="6"/>
      <c r="K465" s="6"/>
      <c r="L465" s="6"/>
      <c r="M465" s="6"/>
      <c r="N465" s="6"/>
      <c r="O465" s="6"/>
      <c r="P465" s="6"/>
      <c r="Q465" s="6"/>
      <c r="R465" s="6"/>
      <c r="S465" s="6"/>
      <c r="T465" s="11"/>
    </row>
    <row r="466" spans="1:20">
      <c r="A466" s="6">
        <v>1</v>
      </c>
      <c r="B466" s="6"/>
      <c r="C466" s="6"/>
      <c r="D466" s="8" t="s">
        <v>17</v>
      </c>
      <c r="E466" s="9"/>
      <c r="F466" s="9"/>
      <c r="G466" s="9"/>
      <c r="H466" s="10" t="s">
        <v>17</v>
      </c>
      <c r="I466" s="9"/>
      <c r="J466" s="10" t="s">
        <v>17</v>
      </c>
      <c r="K466" s="8" t="s">
        <v>22</v>
      </c>
      <c r="L466" s="7" t="s">
        <v>622</v>
      </c>
      <c r="M466" s="7" t="s">
        <v>623</v>
      </c>
      <c r="N466" s="9">
        <v>4</v>
      </c>
      <c r="O466" s="9">
        <v>0</v>
      </c>
      <c r="P466" s="9">
        <v>5</v>
      </c>
      <c r="Q466" s="9">
        <v>0</v>
      </c>
      <c r="R466" s="10" t="s">
        <v>25</v>
      </c>
      <c r="S466" s="13">
        <v>0</v>
      </c>
      <c r="T466" s="11"/>
    </row>
    <row r="467" spans="1:20" ht="71.25">
      <c r="A467" s="6">
        <v>1</v>
      </c>
      <c r="B467" s="6"/>
      <c r="C467" s="6"/>
      <c r="D467" s="8" t="s">
        <v>17</v>
      </c>
      <c r="E467" s="9"/>
      <c r="F467" s="9"/>
      <c r="G467" s="9"/>
      <c r="H467" s="10" t="s">
        <v>17</v>
      </c>
      <c r="I467" s="9"/>
      <c r="J467" s="10" t="s">
        <v>17</v>
      </c>
      <c r="K467" s="8" t="s">
        <v>22</v>
      </c>
      <c r="L467" s="7" t="s">
        <v>624</v>
      </c>
      <c r="M467" s="7" t="s">
        <v>625</v>
      </c>
      <c r="N467" s="9">
        <v>1000</v>
      </c>
      <c r="O467" s="9">
        <v>500</v>
      </c>
      <c r="P467" s="9">
        <v>783</v>
      </c>
      <c r="Q467" s="9">
        <v>838</v>
      </c>
      <c r="R467" s="13">
        <v>83.8</v>
      </c>
      <c r="S467" s="13">
        <v>67.599999999999994</v>
      </c>
      <c r="T467" s="11" t="s">
        <v>3268</v>
      </c>
    </row>
    <row r="468" spans="1:20">
      <c r="A468" s="6">
        <v>1</v>
      </c>
      <c r="B468" s="6"/>
      <c r="C468" s="6"/>
      <c r="D468" s="6"/>
      <c r="E468" s="6"/>
      <c r="F468" s="6"/>
      <c r="G468" s="6"/>
      <c r="H468" s="6"/>
      <c r="I468" s="6"/>
      <c r="J468" s="6"/>
      <c r="K468" s="6"/>
      <c r="L468" s="6"/>
      <c r="M468" s="6"/>
      <c r="N468" s="6"/>
      <c r="O468" s="6"/>
      <c r="P468" s="6"/>
      <c r="Q468" s="6"/>
      <c r="R468" s="6"/>
      <c r="S468" s="6"/>
      <c r="T468" s="11"/>
    </row>
    <row r="469" spans="1:20" ht="60">
      <c r="A469" s="6">
        <v>1</v>
      </c>
      <c r="B469" s="6"/>
      <c r="C469" s="19" t="s">
        <v>626</v>
      </c>
      <c r="D469" s="8" t="s">
        <v>17</v>
      </c>
      <c r="E469" s="9"/>
      <c r="F469" s="9"/>
      <c r="G469" s="9"/>
      <c r="H469" s="10" t="s">
        <v>17</v>
      </c>
      <c r="I469" s="9"/>
      <c r="J469" s="10" t="s">
        <v>17</v>
      </c>
      <c r="K469" s="8" t="s">
        <v>17</v>
      </c>
      <c r="L469" s="7" t="s">
        <v>17</v>
      </c>
      <c r="M469" s="7" t="s">
        <v>17</v>
      </c>
      <c r="N469" s="9"/>
      <c r="O469" s="9"/>
      <c r="P469" s="9"/>
      <c r="Q469" s="9"/>
      <c r="R469" s="10" t="s">
        <v>17</v>
      </c>
      <c r="S469" s="10" t="s">
        <v>17</v>
      </c>
      <c r="T469" s="11" t="s">
        <v>17</v>
      </c>
    </row>
    <row r="470" spans="1:20" ht="42.75">
      <c r="A470" s="6">
        <v>1</v>
      </c>
      <c r="B470" s="6"/>
      <c r="C470" s="7" t="s">
        <v>627</v>
      </c>
      <c r="D470" s="8" t="s">
        <v>564</v>
      </c>
      <c r="E470" s="9">
        <v>265018819</v>
      </c>
      <c r="F470" s="9">
        <v>350208137</v>
      </c>
      <c r="G470" s="9">
        <f>IFERROR(F470-E470,0)</f>
        <v>85189318</v>
      </c>
      <c r="H470" s="12">
        <f>IFERROR((F470/E470-1)*100,0)</f>
        <v>32.144629698919601</v>
      </c>
      <c r="I470" s="9">
        <v>839827106</v>
      </c>
      <c r="J470" s="12">
        <v>41.7</v>
      </c>
      <c r="K470" s="8" t="s">
        <v>17</v>
      </c>
      <c r="L470" s="7" t="s">
        <v>17</v>
      </c>
      <c r="M470" s="7" t="s">
        <v>17</v>
      </c>
      <c r="N470" s="9"/>
      <c r="O470" s="9"/>
      <c r="P470" s="9"/>
      <c r="Q470" s="9"/>
      <c r="R470" s="10" t="s">
        <v>17</v>
      </c>
      <c r="S470" s="10" t="s">
        <v>17</v>
      </c>
      <c r="T470" s="11" t="s">
        <v>17</v>
      </c>
    </row>
    <row r="471" spans="1:20" ht="42.75">
      <c r="A471" s="6">
        <v>1</v>
      </c>
      <c r="B471" s="6"/>
      <c r="C471" s="7" t="s">
        <v>628</v>
      </c>
      <c r="D471" s="8" t="s">
        <v>17</v>
      </c>
      <c r="E471" s="9"/>
      <c r="F471" s="9"/>
      <c r="G471" s="9"/>
      <c r="H471" s="10" t="s">
        <v>17</v>
      </c>
      <c r="I471" s="9"/>
      <c r="J471" s="10" t="s">
        <v>17</v>
      </c>
      <c r="K471" s="8" t="s">
        <v>22</v>
      </c>
      <c r="L471" s="7" t="s">
        <v>629</v>
      </c>
      <c r="M471" s="7" t="s">
        <v>630</v>
      </c>
      <c r="N471" s="9">
        <v>8750</v>
      </c>
      <c r="O471" s="9">
        <v>8750</v>
      </c>
      <c r="P471" s="9">
        <v>7439</v>
      </c>
      <c r="Q471" s="9">
        <v>7325</v>
      </c>
      <c r="R471" s="10" t="s">
        <v>62</v>
      </c>
      <c r="S471" s="13">
        <v>-16.3</v>
      </c>
      <c r="T471" s="11" t="s">
        <v>3062</v>
      </c>
    </row>
    <row r="472" spans="1:20" ht="30">
      <c r="A472" s="6">
        <v>1</v>
      </c>
      <c r="B472" s="6"/>
      <c r="C472" s="19" t="s">
        <v>631</v>
      </c>
      <c r="D472" s="8" t="s">
        <v>17</v>
      </c>
      <c r="E472" s="9"/>
      <c r="F472" s="9"/>
      <c r="G472" s="9"/>
      <c r="H472" s="10" t="s">
        <v>17</v>
      </c>
      <c r="I472" s="9"/>
      <c r="J472" s="10" t="s">
        <v>17</v>
      </c>
      <c r="K472" s="8" t="s">
        <v>17</v>
      </c>
      <c r="L472" s="7" t="s">
        <v>17</v>
      </c>
      <c r="M472" s="7" t="s">
        <v>17</v>
      </c>
      <c r="N472" s="9"/>
      <c r="O472" s="9"/>
      <c r="P472" s="9"/>
      <c r="Q472" s="9"/>
      <c r="R472" s="10" t="s">
        <v>17</v>
      </c>
      <c r="S472" s="10" t="s">
        <v>17</v>
      </c>
      <c r="T472" s="11" t="s">
        <v>17</v>
      </c>
    </row>
    <row r="473" spans="1:20" ht="28.5">
      <c r="A473" s="6">
        <v>1</v>
      </c>
      <c r="B473" s="6"/>
      <c r="C473" s="7" t="s">
        <v>632</v>
      </c>
      <c r="D473" s="8" t="s">
        <v>76</v>
      </c>
      <c r="E473" s="9">
        <v>35472378</v>
      </c>
      <c r="F473" s="9">
        <v>36564574</v>
      </c>
      <c r="G473" s="9">
        <f>IFERROR(F473-E473,0)</f>
        <v>1092196</v>
      </c>
      <c r="H473" s="12">
        <f>IFERROR((F473/E473-1)*100,0)</f>
        <v>3.0790041761508125</v>
      </c>
      <c r="I473" s="9">
        <v>113519760</v>
      </c>
      <c r="J473" s="12">
        <v>32.200000000000003</v>
      </c>
      <c r="K473" s="8" t="s">
        <v>17</v>
      </c>
      <c r="L473" s="7" t="s">
        <v>17</v>
      </c>
      <c r="M473" s="7" t="s">
        <v>17</v>
      </c>
      <c r="N473" s="9"/>
      <c r="O473" s="9"/>
      <c r="P473" s="9"/>
      <c r="Q473" s="9"/>
      <c r="R473" s="10" t="s">
        <v>17</v>
      </c>
      <c r="S473" s="10" t="s">
        <v>17</v>
      </c>
      <c r="T473" s="11" t="s">
        <v>17</v>
      </c>
    </row>
    <row r="474" spans="1:20" ht="28.5">
      <c r="A474" s="6">
        <v>1</v>
      </c>
      <c r="B474" s="6"/>
      <c r="C474" s="7" t="s">
        <v>633</v>
      </c>
      <c r="D474" s="8" t="s">
        <v>17</v>
      </c>
      <c r="E474" s="9"/>
      <c r="F474" s="9"/>
      <c r="G474" s="9"/>
      <c r="H474" s="10" t="s">
        <v>17</v>
      </c>
      <c r="I474" s="9"/>
      <c r="J474" s="10" t="s">
        <v>17</v>
      </c>
      <c r="K474" s="8" t="s">
        <v>22</v>
      </c>
      <c r="L474" s="7" t="s">
        <v>634</v>
      </c>
      <c r="M474" s="7" t="s">
        <v>635</v>
      </c>
      <c r="N474" s="9">
        <v>1065</v>
      </c>
      <c r="O474" s="9">
        <v>1003</v>
      </c>
      <c r="P474" s="9">
        <v>675</v>
      </c>
      <c r="Q474" s="9">
        <v>1007</v>
      </c>
      <c r="R474" s="10" t="s">
        <v>62</v>
      </c>
      <c r="S474" s="13">
        <v>0.4</v>
      </c>
      <c r="T474" s="11" t="s">
        <v>3063</v>
      </c>
    </row>
    <row r="475" spans="1:20" ht="42.75">
      <c r="A475" s="6">
        <v>1</v>
      </c>
      <c r="B475" s="6"/>
      <c r="C475" s="6"/>
      <c r="D475" s="8" t="s">
        <v>17</v>
      </c>
      <c r="E475" s="9"/>
      <c r="F475" s="9"/>
      <c r="G475" s="9"/>
      <c r="H475" s="10" t="s">
        <v>17</v>
      </c>
      <c r="I475" s="9"/>
      <c r="J475" s="10" t="s">
        <v>17</v>
      </c>
      <c r="K475" s="8" t="s">
        <v>22</v>
      </c>
      <c r="L475" s="7" t="s">
        <v>634</v>
      </c>
      <c r="M475" s="7" t="s">
        <v>636</v>
      </c>
      <c r="N475" s="9">
        <v>70</v>
      </c>
      <c r="O475" s="9">
        <v>60</v>
      </c>
      <c r="P475" s="9">
        <v>59</v>
      </c>
      <c r="Q475" s="9">
        <v>65</v>
      </c>
      <c r="R475" s="10" t="s">
        <v>62</v>
      </c>
      <c r="S475" s="13">
        <v>8.3000000000000007</v>
      </c>
      <c r="T475" s="11" t="s">
        <v>3064</v>
      </c>
    </row>
    <row r="476" spans="1:20" ht="28.5">
      <c r="A476" s="6">
        <v>1</v>
      </c>
      <c r="B476" s="6"/>
      <c r="C476" s="6"/>
      <c r="D476" s="8" t="s">
        <v>17</v>
      </c>
      <c r="E476" s="9"/>
      <c r="F476" s="9"/>
      <c r="G476" s="9"/>
      <c r="H476" s="10" t="s">
        <v>17</v>
      </c>
      <c r="I476" s="9"/>
      <c r="J476" s="10" t="s">
        <v>17</v>
      </c>
      <c r="K476" s="8" t="s">
        <v>22</v>
      </c>
      <c r="L476" s="7" t="s">
        <v>637</v>
      </c>
      <c r="M476" s="7" t="s">
        <v>638</v>
      </c>
      <c r="N476" s="9">
        <v>50</v>
      </c>
      <c r="O476" s="9">
        <v>22</v>
      </c>
      <c r="P476" s="9">
        <v>42</v>
      </c>
      <c r="Q476" s="9">
        <v>22</v>
      </c>
      <c r="R476" s="13">
        <v>44</v>
      </c>
      <c r="S476" s="13">
        <v>0</v>
      </c>
      <c r="T476" s="11" t="s">
        <v>17</v>
      </c>
    </row>
    <row r="477" spans="1:20" ht="57">
      <c r="A477" s="6">
        <v>1</v>
      </c>
      <c r="B477" s="6"/>
      <c r="C477" s="6"/>
      <c r="D477" s="8" t="s">
        <v>17</v>
      </c>
      <c r="E477" s="9"/>
      <c r="F477" s="9"/>
      <c r="G477" s="9"/>
      <c r="H477" s="10" t="s">
        <v>17</v>
      </c>
      <c r="I477" s="9"/>
      <c r="J477" s="10" t="s">
        <v>17</v>
      </c>
      <c r="K477" s="8" t="s">
        <v>22</v>
      </c>
      <c r="L477" s="7" t="s">
        <v>639</v>
      </c>
      <c r="M477" s="7" t="s">
        <v>640</v>
      </c>
      <c r="N477" s="9">
        <v>430</v>
      </c>
      <c r="O477" s="9">
        <v>165</v>
      </c>
      <c r="P477" s="9">
        <v>244</v>
      </c>
      <c r="Q477" s="9">
        <v>490</v>
      </c>
      <c r="R477" s="13">
        <v>114</v>
      </c>
      <c r="S477" s="13">
        <v>197</v>
      </c>
      <c r="T477" s="11" t="s">
        <v>641</v>
      </c>
    </row>
    <row r="478" spans="1:20">
      <c r="A478" s="6">
        <v>1</v>
      </c>
      <c r="B478" s="6"/>
      <c r="C478" s="6"/>
      <c r="D478" s="6"/>
      <c r="E478" s="6"/>
      <c r="F478" s="6"/>
      <c r="G478" s="6"/>
      <c r="H478" s="6"/>
      <c r="I478" s="6"/>
      <c r="J478" s="6"/>
      <c r="K478" s="6"/>
      <c r="L478" s="6"/>
      <c r="M478" s="6"/>
      <c r="N478" s="6"/>
      <c r="O478" s="6"/>
      <c r="P478" s="6"/>
      <c r="Q478" s="6"/>
      <c r="R478" s="6"/>
      <c r="S478" s="6"/>
      <c r="T478" s="11"/>
    </row>
    <row r="479" spans="1:20" ht="57">
      <c r="A479" s="6">
        <v>1</v>
      </c>
      <c r="B479" s="6"/>
      <c r="C479" s="6"/>
      <c r="D479" s="8" t="s">
        <v>17</v>
      </c>
      <c r="E479" s="9"/>
      <c r="F479" s="9"/>
      <c r="G479" s="9"/>
      <c r="H479" s="10" t="s">
        <v>17</v>
      </c>
      <c r="I479" s="9"/>
      <c r="J479" s="10" t="s">
        <v>17</v>
      </c>
      <c r="K479" s="8" t="s">
        <v>22</v>
      </c>
      <c r="L479" s="7" t="s">
        <v>642</v>
      </c>
      <c r="M479" s="7" t="s">
        <v>643</v>
      </c>
      <c r="N479" s="9">
        <v>40</v>
      </c>
      <c r="O479" s="9">
        <v>14</v>
      </c>
      <c r="P479" s="34" t="s">
        <v>3217</v>
      </c>
      <c r="Q479" s="9">
        <v>30</v>
      </c>
      <c r="R479" s="13">
        <v>75</v>
      </c>
      <c r="S479" s="13">
        <v>114.3</v>
      </c>
      <c r="T479" s="11" t="s">
        <v>644</v>
      </c>
    </row>
    <row r="480" spans="1:20">
      <c r="A480" s="6">
        <v>1</v>
      </c>
      <c r="B480" s="6"/>
      <c r="C480" s="6"/>
      <c r="D480" s="6"/>
      <c r="E480" s="6"/>
      <c r="F480" s="6"/>
      <c r="G480" s="6"/>
      <c r="H480" s="6"/>
      <c r="I480" s="6"/>
      <c r="J480" s="6"/>
      <c r="K480" s="6"/>
      <c r="L480" s="6"/>
      <c r="M480" s="6"/>
      <c r="N480" s="6"/>
      <c r="O480" s="6"/>
      <c r="P480" s="6"/>
      <c r="Q480" s="6"/>
      <c r="R480" s="6"/>
      <c r="S480" s="6"/>
      <c r="T480" s="11"/>
    </row>
    <row r="481" spans="1:20" ht="57">
      <c r="A481" s="6">
        <v>1</v>
      </c>
      <c r="B481" s="6"/>
      <c r="C481" s="6"/>
      <c r="D481" s="8" t="s">
        <v>17</v>
      </c>
      <c r="E481" s="9"/>
      <c r="F481" s="9"/>
      <c r="G481" s="9"/>
      <c r="H481" s="10" t="s">
        <v>17</v>
      </c>
      <c r="I481" s="9"/>
      <c r="J481" s="10" t="s">
        <v>17</v>
      </c>
      <c r="K481" s="8" t="s">
        <v>22</v>
      </c>
      <c r="L481" s="7" t="s">
        <v>645</v>
      </c>
      <c r="M481" s="7" t="s">
        <v>646</v>
      </c>
      <c r="N481" s="9">
        <v>30</v>
      </c>
      <c r="O481" s="9">
        <v>10</v>
      </c>
      <c r="P481" s="34" t="s">
        <v>3217</v>
      </c>
      <c r="Q481" s="9">
        <v>12</v>
      </c>
      <c r="R481" s="13">
        <v>40</v>
      </c>
      <c r="S481" s="13">
        <v>20</v>
      </c>
      <c r="T481" s="11" t="s">
        <v>644</v>
      </c>
    </row>
    <row r="482" spans="1:20">
      <c r="A482" s="6">
        <v>1</v>
      </c>
      <c r="B482" s="6"/>
      <c r="C482" s="6"/>
      <c r="D482" s="6"/>
      <c r="E482" s="6"/>
      <c r="F482" s="6"/>
      <c r="G482" s="6"/>
      <c r="H482" s="6"/>
      <c r="I482" s="6"/>
      <c r="J482" s="6"/>
      <c r="K482" s="6"/>
      <c r="L482" s="6"/>
      <c r="M482" s="6"/>
      <c r="N482" s="6"/>
      <c r="O482" s="6"/>
      <c r="P482" s="6"/>
      <c r="Q482" s="6"/>
      <c r="R482" s="6"/>
      <c r="S482" s="6"/>
      <c r="T482" s="11"/>
    </row>
    <row r="483" spans="1:20" ht="60">
      <c r="A483" s="6">
        <v>1</v>
      </c>
      <c r="B483" s="6"/>
      <c r="C483" s="18" t="s">
        <v>647</v>
      </c>
      <c r="D483" s="8" t="s">
        <v>17</v>
      </c>
      <c r="E483" s="9">
        <f>SUM(E407:E473)</f>
        <v>3847717179.04</v>
      </c>
      <c r="F483" s="9">
        <v>4786793140</v>
      </c>
      <c r="G483" s="9">
        <f>IFERROR(F483-E483,0)</f>
        <v>939075960.96000004</v>
      </c>
      <c r="H483" s="12">
        <f>IFERROR((F483/E483-1)*100,0)</f>
        <v>24.406054740080929</v>
      </c>
      <c r="I483" s="9">
        <v>10326177313</v>
      </c>
      <c r="J483" s="10" t="s">
        <v>17</v>
      </c>
      <c r="K483" s="8" t="s">
        <v>17</v>
      </c>
      <c r="L483" s="7" t="s">
        <v>17</v>
      </c>
      <c r="M483" s="7" t="s">
        <v>17</v>
      </c>
      <c r="N483" s="9"/>
      <c r="O483" s="9"/>
      <c r="P483" s="9"/>
      <c r="Q483" s="9"/>
      <c r="R483" s="10" t="s">
        <v>17</v>
      </c>
      <c r="S483" s="10" t="s">
        <v>17</v>
      </c>
      <c r="T483" s="11" t="s">
        <v>17</v>
      </c>
    </row>
    <row r="484" spans="1:20">
      <c r="A484" s="1">
        <v>1</v>
      </c>
      <c r="B484" s="1"/>
      <c r="C484" s="2" t="s">
        <v>648</v>
      </c>
      <c r="D484" s="14" t="s">
        <v>17</v>
      </c>
      <c r="E484" s="15"/>
      <c r="F484" s="15"/>
      <c r="G484" s="15"/>
      <c r="H484" s="16" t="s">
        <v>17</v>
      </c>
      <c r="I484" s="15"/>
      <c r="J484" s="16" t="s">
        <v>17</v>
      </c>
      <c r="K484" s="14" t="s">
        <v>17</v>
      </c>
      <c r="L484" s="3" t="s">
        <v>17</v>
      </c>
      <c r="M484" s="3" t="s">
        <v>17</v>
      </c>
      <c r="N484" s="15"/>
      <c r="O484" s="15"/>
      <c r="P484" s="15"/>
      <c r="Q484" s="15"/>
      <c r="R484" s="16" t="s">
        <v>17</v>
      </c>
      <c r="S484" s="16" t="s">
        <v>17</v>
      </c>
      <c r="T484" s="17" t="s">
        <v>17</v>
      </c>
    </row>
    <row r="485" spans="1:20" ht="45">
      <c r="A485" s="6">
        <v>1</v>
      </c>
      <c r="B485" s="6"/>
      <c r="C485" s="19" t="s">
        <v>649</v>
      </c>
      <c r="D485" s="8" t="s">
        <v>17</v>
      </c>
      <c r="E485" s="9"/>
      <c r="F485" s="9"/>
      <c r="G485" s="9"/>
      <c r="H485" s="10" t="s">
        <v>17</v>
      </c>
      <c r="I485" s="9"/>
      <c r="J485" s="10" t="s">
        <v>17</v>
      </c>
      <c r="K485" s="8" t="s">
        <v>17</v>
      </c>
      <c r="L485" s="7" t="s">
        <v>17</v>
      </c>
      <c r="M485" s="7" t="s">
        <v>17</v>
      </c>
      <c r="N485" s="9"/>
      <c r="O485" s="9"/>
      <c r="P485" s="9"/>
      <c r="Q485" s="9"/>
      <c r="R485" s="10" t="s">
        <v>17</v>
      </c>
      <c r="S485" s="10" t="s">
        <v>17</v>
      </c>
      <c r="T485" s="11" t="s">
        <v>17</v>
      </c>
    </row>
    <row r="486" spans="1:20" ht="28.5">
      <c r="A486" s="6">
        <v>1</v>
      </c>
      <c r="B486" s="6"/>
      <c r="C486" s="7" t="s">
        <v>650</v>
      </c>
      <c r="D486" s="8" t="s">
        <v>159</v>
      </c>
      <c r="E486" s="9">
        <v>5164428597</v>
      </c>
      <c r="F486" s="9">
        <v>6774061583</v>
      </c>
      <c r="G486" s="9">
        <f>IFERROR(F486-E486,0)</f>
        <v>1609632986</v>
      </c>
      <c r="H486" s="12">
        <f>IFERROR((F486/E486-1)*100,0)</f>
        <v>31.167687881966867</v>
      </c>
      <c r="I486" s="9">
        <v>13384246000</v>
      </c>
      <c r="J486" s="12">
        <v>50.6</v>
      </c>
      <c r="K486" s="8" t="s">
        <v>17</v>
      </c>
      <c r="L486" s="7" t="s">
        <v>17</v>
      </c>
      <c r="M486" s="7" t="s">
        <v>17</v>
      </c>
      <c r="N486" s="9"/>
      <c r="O486" s="9"/>
      <c r="P486" s="9"/>
      <c r="Q486" s="9"/>
      <c r="R486" s="10" t="s">
        <v>17</v>
      </c>
      <c r="S486" s="10" t="s">
        <v>17</v>
      </c>
      <c r="T486" s="11" t="s">
        <v>17</v>
      </c>
    </row>
    <row r="487" spans="1:20" ht="42.75">
      <c r="A487" s="6">
        <v>1</v>
      </c>
      <c r="B487" s="6"/>
      <c r="C487" s="7" t="s">
        <v>651</v>
      </c>
      <c r="D487" s="8" t="s">
        <v>17</v>
      </c>
      <c r="E487" s="9"/>
      <c r="F487" s="9"/>
      <c r="G487" s="9"/>
      <c r="H487" s="10" t="s">
        <v>17</v>
      </c>
      <c r="I487" s="9"/>
      <c r="J487" s="10" t="s">
        <v>17</v>
      </c>
      <c r="K487" s="8" t="s">
        <v>22</v>
      </c>
      <c r="L487" s="7" t="s">
        <v>161</v>
      </c>
      <c r="M487" s="7" t="s">
        <v>162</v>
      </c>
      <c r="N487" s="9">
        <v>10376</v>
      </c>
      <c r="O487" s="9">
        <v>10215</v>
      </c>
      <c r="P487" s="9">
        <v>9897</v>
      </c>
      <c r="Q487" s="9">
        <v>10151</v>
      </c>
      <c r="R487" s="10" t="s">
        <v>62</v>
      </c>
      <c r="S487" s="13">
        <v>-0.6</v>
      </c>
      <c r="T487" s="11" t="s">
        <v>3711</v>
      </c>
    </row>
    <row r="488" spans="1:20">
      <c r="A488" s="6">
        <v>1</v>
      </c>
      <c r="B488" s="6"/>
      <c r="C488" s="6"/>
      <c r="D488" s="8" t="s">
        <v>17</v>
      </c>
      <c r="E488" s="9"/>
      <c r="F488" s="9"/>
      <c r="G488" s="9"/>
      <c r="H488" s="10" t="s">
        <v>17</v>
      </c>
      <c r="I488" s="9"/>
      <c r="J488" s="10" t="s">
        <v>17</v>
      </c>
      <c r="K488" s="8" t="s">
        <v>22</v>
      </c>
      <c r="L488" s="7" t="s">
        <v>163</v>
      </c>
      <c r="M488" s="7" t="s">
        <v>164</v>
      </c>
      <c r="N488" s="9">
        <v>18147</v>
      </c>
      <c r="O488" s="9">
        <v>18016</v>
      </c>
      <c r="P488" s="9">
        <v>17876</v>
      </c>
      <c r="Q488" s="9">
        <v>17987</v>
      </c>
      <c r="R488" s="10" t="s">
        <v>62</v>
      </c>
      <c r="S488" s="13">
        <v>-0.2</v>
      </c>
      <c r="T488" s="11" t="s">
        <v>3711</v>
      </c>
    </row>
    <row r="489" spans="1:20">
      <c r="A489" s="6">
        <v>1</v>
      </c>
      <c r="B489" s="6"/>
      <c r="C489" s="6"/>
      <c r="D489" s="8" t="s">
        <v>17</v>
      </c>
      <c r="E489" s="9"/>
      <c r="F489" s="9"/>
      <c r="G489" s="9"/>
      <c r="H489" s="10" t="s">
        <v>17</v>
      </c>
      <c r="I489" s="9"/>
      <c r="J489" s="10" t="s">
        <v>17</v>
      </c>
      <c r="K489" s="8" t="s">
        <v>22</v>
      </c>
      <c r="L489" s="7" t="s">
        <v>576</v>
      </c>
      <c r="M489" s="7" t="s">
        <v>577</v>
      </c>
      <c r="N489" s="9">
        <v>27513</v>
      </c>
      <c r="O489" s="9">
        <v>27303</v>
      </c>
      <c r="P489" s="9">
        <v>26691</v>
      </c>
      <c r="Q489" s="9">
        <v>26973</v>
      </c>
      <c r="R489" s="10" t="s">
        <v>62</v>
      </c>
      <c r="S489" s="13">
        <v>-1.2</v>
      </c>
      <c r="T489" s="11" t="s">
        <v>3711</v>
      </c>
    </row>
    <row r="490" spans="1:20" ht="30">
      <c r="A490" s="6">
        <v>1</v>
      </c>
      <c r="B490" s="6"/>
      <c r="C490" s="19" t="s">
        <v>652</v>
      </c>
      <c r="D490" s="8" t="s">
        <v>17</v>
      </c>
      <c r="E490" s="9"/>
      <c r="F490" s="9"/>
      <c r="G490" s="9"/>
      <c r="H490" s="10" t="s">
        <v>17</v>
      </c>
      <c r="I490" s="9"/>
      <c r="J490" s="10" t="s">
        <v>17</v>
      </c>
      <c r="K490" s="8" t="s">
        <v>17</v>
      </c>
      <c r="L490" s="7" t="s">
        <v>17</v>
      </c>
      <c r="M490" s="7" t="s">
        <v>17</v>
      </c>
      <c r="N490" s="9"/>
      <c r="O490" s="9"/>
      <c r="P490" s="9"/>
      <c r="Q490" s="9"/>
      <c r="R490" s="10" t="s">
        <v>17</v>
      </c>
      <c r="S490" s="10" t="s">
        <v>17</v>
      </c>
      <c r="T490" s="11" t="s">
        <v>17</v>
      </c>
    </row>
    <row r="491" spans="1:20" ht="42.75">
      <c r="A491" s="6">
        <v>1</v>
      </c>
      <c r="B491" s="6"/>
      <c r="C491" s="7" t="s">
        <v>653</v>
      </c>
      <c r="D491" s="8" t="s">
        <v>57</v>
      </c>
      <c r="E491" s="9">
        <v>411804535</v>
      </c>
      <c r="F491" s="9">
        <v>569474017</v>
      </c>
      <c r="G491" s="9">
        <f>IFERROR(F491-E491,0)</f>
        <v>157669482</v>
      </c>
      <c r="H491" s="12">
        <f>IFERROR((F491/E491-1)*100,0)</f>
        <v>38.287456450667804</v>
      </c>
      <c r="I491" s="9">
        <v>1053754000</v>
      </c>
      <c r="J491" s="12">
        <v>54</v>
      </c>
      <c r="K491" s="8" t="s">
        <v>17</v>
      </c>
      <c r="L491" s="7" t="s">
        <v>17</v>
      </c>
      <c r="M491" s="7" t="s">
        <v>17</v>
      </c>
      <c r="N491" s="9"/>
      <c r="O491" s="9"/>
      <c r="P491" s="9"/>
      <c r="Q491" s="9"/>
      <c r="R491" s="10" t="s">
        <v>17</v>
      </c>
      <c r="S491" s="10" t="s">
        <v>17</v>
      </c>
      <c r="T491" s="11" t="s">
        <v>17</v>
      </c>
    </row>
    <row r="492" spans="1:20" ht="42.75">
      <c r="A492" s="6">
        <v>1</v>
      </c>
      <c r="B492" s="6"/>
      <c r="C492" s="7" t="s">
        <v>654</v>
      </c>
      <c r="D492" s="8" t="s">
        <v>17</v>
      </c>
      <c r="E492" s="9"/>
      <c r="F492" s="9"/>
      <c r="G492" s="9"/>
      <c r="H492" s="10" t="s">
        <v>17</v>
      </c>
      <c r="I492" s="9"/>
      <c r="J492" s="10" t="s">
        <v>17</v>
      </c>
      <c r="K492" s="8" t="s">
        <v>22</v>
      </c>
      <c r="L492" s="7" t="s">
        <v>655</v>
      </c>
      <c r="M492" s="7" t="s">
        <v>656</v>
      </c>
      <c r="N492" s="9">
        <v>15934</v>
      </c>
      <c r="O492" s="9">
        <v>7619</v>
      </c>
      <c r="P492" s="9">
        <v>6472</v>
      </c>
      <c r="Q492" s="9">
        <v>7927</v>
      </c>
      <c r="R492" s="13">
        <v>49.7</v>
      </c>
      <c r="S492" s="13">
        <v>4</v>
      </c>
      <c r="T492" s="11" t="s">
        <v>3065</v>
      </c>
    </row>
    <row r="493" spans="1:20">
      <c r="A493" s="6">
        <v>1</v>
      </c>
      <c r="B493" s="6"/>
      <c r="C493" s="6"/>
      <c r="D493" s="8" t="s">
        <v>17</v>
      </c>
      <c r="E493" s="9"/>
      <c r="F493" s="9"/>
      <c r="G493" s="9"/>
      <c r="H493" s="10" t="s">
        <v>17</v>
      </c>
      <c r="I493" s="9"/>
      <c r="J493" s="10" t="s">
        <v>17</v>
      </c>
      <c r="K493" s="8" t="s">
        <v>22</v>
      </c>
      <c r="L493" s="7" t="s">
        <v>657</v>
      </c>
      <c r="M493" s="7" t="s">
        <v>60</v>
      </c>
      <c r="N493" s="9">
        <v>317803</v>
      </c>
      <c r="O493" s="9">
        <v>149438</v>
      </c>
      <c r="P493" s="9">
        <v>142394</v>
      </c>
      <c r="Q493" s="9">
        <v>186263</v>
      </c>
      <c r="R493" s="13">
        <v>58.6</v>
      </c>
      <c r="S493" s="13">
        <v>24.6</v>
      </c>
      <c r="T493" s="11" t="s">
        <v>658</v>
      </c>
    </row>
    <row r="494" spans="1:20" ht="42.75">
      <c r="A494" s="6">
        <v>1</v>
      </c>
      <c r="B494" s="6"/>
      <c r="C494" s="6"/>
      <c r="D494" s="8" t="s">
        <v>17</v>
      </c>
      <c r="E494" s="9"/>
      <c r="F494" s="9"/>
      <c r="G494" s="9"/>
      <c r="H494" s="10" t="s">
        <v>17</v>
      </c>
      <c r="I494" s="9"/>
      <c r="J494" s="10" t="s">
        <v>17</v>
      </c>
      <c r="K494" s="8" t="s">
        <v>22</v>
      </c>
      <c r="L494" s="7" t="s">
        <v>659</v>
      </c>
      <c r="M494" s="7" t="s">
        <v>60</v>
      </c>
      <c r="N494" s="9">
        <v>43780</v>
      </c>
      <c r="O494" s="9">
        <v>21892</v>
      </c>
      <c r="P494" s="9">
        <v>20731</v>
      </c>
      <c r="Q494" s="9">
        <v>27119</v>
      </c>
      <c r="R494" s="13">
        <v>61.9</v>
      </c>
      <c r="S494" s="13">
        <v>23.9</v>
      </c>
      <c r="T494" s="11" t="s">
        <v>660</v>
      </c>
    </row>
    <row r="495" spans="1:20">
      <c r="A495" s="6">
        <v>1</v>
      </c>
      <c r="B495" s="6"/>
      <c r="C495" s="6"/>
      <c r="D495" s="6"/>
      <c r="E495" s="6"/>
      <c r="F495" s="6"/>
      <c r="G495" s="6"/>
      <c r="H495" s="6"/>
      <c r="I495" s="6"/>
      <c r="J495" s="6"/>
      <c r="K495" s="6"/>
      <c r="L495" s="6"/>
      <c r="M495" s="6"/>
      <c r="N495" s="6"/>
      <c r="O495" s="6"/>
      <c r="P495" s="6"/>
      <c r="Q495" s="6"/>
      <c r="R495" s="6"/>
      <c r="S495" s="6"/>
      <c r="T495" s="11"/>
    </row>
    <row r="496" spans="1:20" ht="85.5">
      <c r="A496" s="6">
        <v>1</v>
      </c>
      <c r="B496" s="6"/>
      <c r="C496" s="6"/>
      <c r="D496" s="8" t="s">
        <v>17</v>
      </c>
      <c r="E496" s="9"/>
      <c r="F496" s="9"/>
      <c r="G496" s="9"/>
      <c r="H496" s="10" t="s">
        <v>17</v>
      </c>
      <c r="I496" s="9"/>
      <c r="J496" s="10" t="s">
        <v>17</v>
      </c>
      <c r="K496" s="8" t="s">
        <v>22</v>
      </c>
      <c r="L496" s="7" t="s">
        <v>661</v>
      </c>
      <c r="M496" s="7" t="s">
        <v>60</v>
      </c>
      <c r="N496" s="9">
        <v>379477</v>
      </c>
      <c r="O496" s="9">
        <v>182804</v>
      </c>
      <c r="P496" s="9">
        <v>176814</v>
      </c>
      <c r="Q496" s="9">
        <v>176727</v>
      </c>
      <c r="R496" s="13">
        <v>46.6</v>
      </c>
      <c r="S496" s="13">
        <v>-3.3</v>
      </c>
      <c r="T496" s="11" t="s">
        <v>3066</v>
      </c>
    </row>
    <row r="497" spans="1:20">
      <c r="A497" s="6">
        <v>1</v>
      </c>
      <c r="B497" s="6"/>
      <c r="C497" s="6"/>
      <c r="D497" s="6"/>
      <c r="E497" s="6"/>
      <c r="F497" s="6"/>
      <c r="G497" s="6"/>
      <c r="H497" s="6"/>
      <c r="I497" s="6"/>
      <c r="J497" s="6"/>
      <c r="K497" s="6"/>
      <c r="L497" s="6"/>
      <c r="M497" s="6"/>
      <c r="N497" s="6"/>
      <c r="O497" s="6"/>
      <c r="P497" s="6"/>
      <c r="Q497" s="6"/>
      <c r="R497" s="6"/>
      <c r="S497" s="6"/>
      <c r="T497" s="11"/>
    </row>
    <row r="498" spans="1:20" ht="42.75">
      <c r="A498" s="6">
        <v>1</v>
      </c>
      <c r="B498" s="6"/>
      <c r="C498" s="6"/>
      <c r="D498" s="8" t="s">
        <v>17</v>
      </c>
      <c r="E498" s="9"/>
      <c r="F498" s="9"/>
      <c r="G498" s="9"/>
      <c r="H498" s="10" t="s">
        <v>17</v>
      </c>
      <c r="I498" s="9"/>
      <c r="J498" s="10" t="s">
        <v>17</v>
      </c>
      <c r="K498" s="8" t="s">
        <v>22</v>
      </c>
      <c r="L498" s="7" t="s">
        <v>662</v>
      </c>
      <c r="M498" s="7" t="s">
        <v>61</v>
      </c>
      <c r="N498" s="9">
        <v>177250</v>
      </c>
      <c r="O498" s="9">
        <v>176750</v>
      </c>
      <c r="P498" s="9">
        <v>175730</v>
      </c>
      <c r="Q498" s="9">
        <v>179209</v>
      </c>
      <c r="R498" s="10" t="s">
        <v>62</v>
      </c>
      <c r="S498" s="13">
        <v>1.4</v>
      </c>
      <c r="T498" s="11" t="s">
        <v>663</v>
      </c>
    </row>
    <row r="499" spans="1:20" ht="42.75">
      <c r="A499" s="6">
        <v>1</v>
      </c>
      <c r="B499" s="6"/>
      <c r="C499" s="7" t="s">
        <v>664</v>
      </c>
      <c r="D499" s="8" t="s">
        <v>30</v>
      </c>
      <c r="E499" s="9">
        <v>441516576</v>
      </c>
      <c r="F499" s="9">
        <v>611474217</v>
      </c>
      <c r="G499" s="9">
        <f>IFERROR(F499-E499,0)</f>
        <v>169957641</v>
      </c>
      <c r="H499" s="12">
        <f>IFERROR((F499/E499-1)*100,0)</f>
        <v>38.494056676141653</v>
      </c>
      <c r="I499" s="9">
        <v>1229693000</v>
      </c>
      <c r="J499" s="12">
        <v>49.7</v>
      </c>
      <c r="K499" s="8" t="s">
        <v>17</v>
      </c>
      <c r="L499" s="7" t="s">
        <v>17</v>
      </c>
      <c r="M499" s="7" t="s">
        <v>17</v>
      </c>
      <c r="N499" s="9"/>
      <c r="O499" s="9"/>
      <c r="P499" s="9"/>
      <c r="Q499" s="9"/>
      <c r="R499" s="10" t="s">
        <v>17</v>
      </c>
      <c r="S499" s="10" t="s">
        <v>17</v>
      </c>
      <c r="T499" s="11" t="s">
        <v>17</v>
      </c>
    </row>
    <row r="500" spans="1:20" ht="57">
      <c r="A500" s="6">
        <v>1</v>
      </c>
      <c r="B500" s="6"/>
      <c r="C500" s="7" t="s">
        <v>665</v>
      </c>
      <c r="D500" s="8" t="s">
        <v>17</v>
      </c>
      <c r="E500" s="9"/>
      <c r="F500" s="9"/>
      <c r="G500" s="9"/>
      <c r="H500" s="10" t="s">
        <v>17</v>
      </c>
      <c r="I500" s="9"/>
      <c r="J500" s="10" t="s">
        <v>17</v>
      </c>
      <c r="K500" s="8" t="s">
        <v>22</v>
      </c>
      <c r="L500" s="7" t="s">
        <v>580</v>
      </c>
      <c r="M500" s="7" t="s">
        <v>176</v>
      </c>
      <c r="N500" s="9">
        <v>2800</v>
      </c>
      <c r="O500" s="9">
        <v>1400</v>
      </c>
      <c r="P500" s="9">
        <v>1238</v>
      </c>
      <c r="Q500" s="9">
        <v>1178</v>
      </c>
      <c r="R500" s="13">
        <v>42.1</v>
      </c>
      <c r="S500" s="13">
        <v>-15.9</v>
      </c>
      <c r="T500" s="11" t="s">
        <v>666</v>
      </c>
    </row>
    <row r="501" spans="1:20">
      <c r="A501" s="6">
        <v>1</v>
      </c>
      <c r="B501" s="6"/>
      <c r="C501" s="6"/>
      <c r="D501" s="6"/>
      <c r="E501" s="6"/>
      <c r="F501" s="6"/>
      <c r="G501" s="6"/>
      <c r="H501" s="6"/>
      <c r="I501" s="6"/>
      <c r="J501" s="6"/>
      <c r="K501" s="6"/>
      <c r="L501" s="6"/>
      <c r="M501" s="6"/>
      <c r="N501" s="6"/>
      <c r="O501" s="6"/>
      <c r="P501" s="6"/>
      <c r="Q501" s="6"/>
      <c r="R501" s="6"/>
      <c r="S501" s="6"/>
      <c r="T501" s="11"/>
    </row>
    <row r="502" spans="1:20">
      <c r="A502" s="6">
        <v>1</v>
      </c>
      <c r="B502" s="6"/>
      <c r="C502" s="6"/>
      <c r="D502" s="8" t="s">
        <v>17</v>
      </c>
      <c r="E502" s="9"/>
      <c r="F502" s="9"/>
      <c r="G502" s="9"/>
      <c r="H502" s="10" t="s">
        <v>17</v>
      </c>
      <c r="I502" s="9"/>
      <c r="J502" s="10" t="s">
        <v>17</v>
      </c>
      <c r="K502" s="8" t="s">
        <v>22</v>
      </c>
      <c r="L502" s="7" t="s">
        <v>582</v>
      </c>
      <c r="M502" s="7" t="s">
        <v>176</v>
      </c>
      <c r="N502" s="9">
        <v>501</v>
      </c>
      <c r="O502" s="9">
        <v>0</v>
      </c>
      <c r="P502" s="9">
        <v>0</v>
      </c>
      <c r="Q502" s="9">
        <v>0</v>
      </c>
      <c r="R502" s="10" t="s">
        <v>25</v>
      </c>
      <c r="S502" s="13">
        <v>0</v>
      </c>
      <c r="T502" s="11" t="s">
        <v>17</v>
      </c>
    </row>
    <row r="503" spans="1:20" ht="57">
      <c r="A503" s="6">
        <v>1</v>
      </c>
      <c r="B503" s="6"/>
      <c r="C503" s="6"/>
      <c r="D503" s="8" t="s">
        <v>17</v>
      </c>
      <c r="E503" s="9"/>
      <c r="F503" s="9"/>
      <c r="G503" s="9"/>
      <c r="H503" s="10" t="s">
        <v>17</v>
      </c>
      <c r="I503" s="9"/>
      <c r="J503" s="10" t="s">
        <v>17</v>
      </c>
      <c r="K503" s="8" t="s">
        <v>22</v>
      </c>
      <c r="L503" s="7" t="s">
        <v>182</v>
      </c>
      <c r="M503" s="7" t="s">
        <v>91</v>
      </c>
      <c r="N503" s="9">
        <v>7225</v>
      </c>
      <c r="O503" s="9">
        <v>1729</v>
      </c>
      <c r="P503" s="9">
        <v>2317</v>
      </c>
      <c r="Q503" s="9">
        <v>730</v>
      </c>
      <c r="R503" s="13">
        <v>10.1</v>
      </c>
      <c r="S503" s="13">
        <v>-57.8</v>
      </c>
      <c r="T503" s="11" t="s">
        <v>3067</v>
      </c>
    </row>
    <row r="504" spans="1:20">
      <c r="A504" s="6">
        <v>1</v>
      </c>
      <c r="B504" s="6"/>
      <c r="C504" s="6"/>
      <c r="D504" s="6"/>
      <c r="E504" s="6"/>
      <c r="F504" s="6"/>
      <c r="G504" s="6"/>
      <c r="H504" s="6"/>
      <c r="I504" s="6"/>
      <c r="J504" s="6"/>
      <c r="K504" s="6"/>
      <c r="L504" s="6"/>
      <c r="M504" s="6"/>
      <c r="N504" s="6"/>
      <c r="O504" s="6"/>
      <c r="P504" s="6"/>
      <c r="Q504" s="6"/>
      <c r="R504" s="6"/>
      <c r="S504" s="6"/>
      <c r="T504" s="11"/>
    </row>
    <row r="505" spans="1:20" ht="28.5">
      <c r="A505" s="6">
        <v>1</v>
      </c>
      <c r="B505" s="6"/>
      <c r="C505" s="7" t="s">
        <v>667</v>
      </c>
      <c r="D505" s="8" t="s">
        <v>668</v>
      </c>
      <c r="E505" s="9">
        <v>1691914735</v>
      </c>
      <c r="F505" s="9">
        <v>2196147914</v>
      </c>
      <c r="G505" s="9">
        <f>IFERROR(F505-E505,0)</f>
        <v>504233179</v>
      </c>
      <c r="H505" s="12">
        <f>IFERROR((F505/E505-1)*100,0)</f>
        <v>29.802517146350162</v>
      </c>
      <c r="I505" s="9">
        <v>4278901400</v>
      </c>
      <c r="J505" s="12">
        <v>51.3</v>
      </c>
      <c r="K505" s="8" t="s">
        <v>17</v>
      </c>
      <c r="L505" s="7" t="s">
        <v>17</v>
      </c>
      <c r="M505" s="7" t="s">
        <v>17</v>
      </c>
      <c r="N505" s="9"/>
      <c r="O505" s="9"/>
      <c r="P505" s="9"/>
      <c r="Q505" s="9"/>
      <c r="R505" s="10" t="s">
        <v>17</v>
      </c>
      <c r="S505" s="10" t="s">
        <v>17</v>
      </c>
      <c r="T505" s="11" t="s">
        <v>17</v>
      </c>
    </row>
    <row r="506" spans="1:20" ht="114">
      <c r="A506" s="6">
        <v>1</v>
      </c>
      <c r="B506" s="6"/>
      <c r="C506" s="7" t="s">
        <v>669</v>
      </c>
      <c r="D506" s="8" t="s">
        <v>17</v>
      </c>
      <c r="E506" s="9"/>
      <c r="F506" s="9"/>
      <c r="G506" s="9"/>
      <c r="H506" s="10" t="s">
        <v>17</v>
      </c>
      <c r="I506" s="9"/>
      <c r="J506" s="10" t="s">
        <v>17</v>
      </c>
      <c r="K506" s="8" t="s">
        <v>22</v>
      </c>
      <c r="L506" s="7" t="s">
        <v>670</v>
      </c>
      <c r="M506" s="7" t="s">
        <v>671</v>
      </c>
      <c r="N506" s="9">
        <v>878030</v>
      </c>
      <c r="O506" s="9">
        <v>423816</v>
      </c>
      <c r="P506" s="9">
        <v>307842</v>
      </c>
      <c r="Q506" s="9">
        <v>305736</v>
      </c>
      <c r="R506" s="13">
        <v>34.799999999999997</v>
      </c>
      <c r="S506" s="13">
        <v>-27.9</v>
      </c>
      <c r="T506" s="11" t="s">
        <v>3068</v>
      </c>
    </row>
    <row r="507" spans="1:20">
      <c r="A507" s="6">
        <v>1</v>
      </c>
      <c r="B507" s="6"/>
      <c r="C507" s="6"/>
      <c r="D507" s="6"/>
      <c r="E507" s="6"/>
      <c r="F507" s="6"/>
      <c r="G507" s="6"/>
      <c r="H507" s="6"/>
      <c r="I507" s="6"/>
      <c r="J507" s="6"/>
      <c r="K507" s="6"/>
      <c r="L507" s="6"/>
      <c r="M507" s="6"/>
      <c r="N507" s="6"/>
      <c r="O507" s="6"/>
      <c r="P507" s="6"/>
      <c r="Q507" s="6"/>
      <c r="R507" s="6"/>
      <c r="S507" s="6"/>
      <c r="T507" s="11"/>
    </row>
    <row r="508" spans="1:20" ht="71.25">
      <c r="A508" s="6">
        <v>1</v>
      </c>
      <c r="B508" s="6"/>
      <c r="C508" s="6"/>
      <c r="D508" s="8" t="s">
        <v>17</v>
      </c>
      <c r="E508" s="9"/>
      <c r="F508" s="9"/>
      <c r="G508" s="9"/>
      <c r="H508" s="10" t="s">
        <v>17</v>
      </c>
      <c r="I508" s="9"/>
      <c r="J508" s="10" t="s">
        <v>17</v>
      </c>
      <c r="K508" s="8" t="s">
        <v>22</v>
      </c>
      <c r="L508" s="7" t="s">
        <v>672</v>
      </c>
      <c r="M508" s="7" t="s">
        <v>673</v>
      </c>
      <c r="N508" s="9">
        <v>2889</v>
      </c>
      <c r="O508" s="9">
        <v>2889</v>
      </c>
      <c r="P508" s="9">
        <v>2054</v>
      </c>
      <c r="Q508" s="9">
        <v>1987</v>
      </c>
      <c r="R508" s="10" t="s">
        <v>62</v>
      </c>
      <c r="S508" s="13">
        <v>-31.2</v>
      </c>
      <c r="T508" s="11" t="s">
        <v>3069</v>
      </c>
    </row>
    <row r="509" spans="1:20">
      <c r="A509" s="6">
        <v>1</v>
      </c>
      <c r="B509" s="6"/>
      <c r="C509" s="6"/>
      <c r="D509" s="6"/>
      <c r="E509" s="6"/>
      <c r="F509" s="6"/>
      <c r="G509" s="6"/>
      <c r="H509" s="6"/>
      <c r="I509" s="6"/>
      <c r="J509" s="6"/>
      <c r="K509" s="6"/>
      <c r="L509" s="6"/>
      <c r="M509" s="6"/>
      <c r="N509" s="6"/>
      <c r="O509" s="6"/>
      <c r="P509" s="6"/>
      <c r="Q509" s="6"/>
      <c r="R509" s="6"/>
      <c r="S509" s="6"/>
      <c r="T509" s="11"/>
    </row>
    <row r="510" spans="1:20" ht="57">
      <c r="A510" s="6">
        <v>1</v>
      </c>
      <c r="B510" s="6"/>
      <c r="C510" s="6"/>
      <c r="D510" s="8" t="s">
        <v>17</v>
      </c>
      <c r="E510" s="9"/>
      <c r="F510" s="9"/>
      <c r="G510" s="9"/>
      <c r="H510" s="10" t="s">
        <v>17</v>
      </c>
      <c r="I510" s="9"/>
      <c r="J510" s="10" t="s">
        <v>17</v>
      </c>
      <c r="K510" s="8" t="s">
        <v>22</v>
      </c>
      <c r="L510" s="7" t="s">
        <v>674</v>
      </c>
      <c r="M510" s="7" t="s">
        <v>675</v>
      </c>
      <c r="N510" s="9">
        <v>9500</v>
      </c>
      <c r="O510" s="9">
        <v>4750</v>
      </c>
      <c r="P510" s="9">
        <v>4640</v>
      </c>
      <c r="Q510" s="9">
        <v>3959</v>
      </c>
      <c r="R510" s="13">
        <v>41.7</v>
      </c>
      <c r="S510" s="13">
        <v>-16.7</v>
      </c>
      <c r="T510" s="11" t="s">
        <v>676</v>
      </c>
    </row>
    <row r="511" spans="1:20">
      <c r="A511" s="6">
        <v>1</v>
      </c>
      <c r="B511" s="6"/>
      <c r="C511" s="6"/>
      <c r="D511" s="6"/>
      <c r="E511" s="6"/>
      <c r="F511" s="6"/>
      <c r="G511" s="6"/>
      <c r="H511" s="6"/>
      <c r="I511" s="6"/>
      <c r="J511" s="6"/>
      <c r="K511" s="6"/>
      <c r="L511" s="6"/>
      <c r="M511" s="6"/>
      <c r="N511" s="6"/>
      <c r="O511" s="6"/>
      <c r="P511" s="6"/>
      <c r="Q511" s="6"/>
      <c r="R511" s="6"/>
      <c r="S511" s="6"/>
      <c r="T511" s="11"/>
    </row>
    <row r="512" spans="1:20" ht="28.5">
      <c r="A512" s="6">
        <v>1</v>
      </c>
      <c r="B512" s="6"/>
      <c r="C512" s="7" t="s">
        <v>677</v>
      </c>
      <c r="D512" s="8" t="s">
        <v>668</v>
      </c>
      <c r="E512" s="9">
        <v>4284696172</v>
      </c>
      <c r="F512" s="9">
        <v>5433692361</v>
      </c>
      <c r="G512" s="9">
        <f>IFERROR(F512-E512,0)</f>
        <v>1148996189</v>
      </c>
      <c r="H512" s="12">
        <f>IFERROR((F512/E512-1)*100,0)</f>
        <v>26.81628154893594</v>
      </c>
      <c r="I512" s="9">
        <v>11355686100</v>
      </c>
      <c r="J512" s="12">
        <v>47.8</v>
      </c>
      <c r="K512" s="8" t="s">
        <v>17</v>
      </c>
      <c r="L512" s="7" t="s">
        <v>17</v>
      </c>
      <c r="M512" s="7" t="s">
        <v>17</v>
      </c>
      <c r="N512" s="9"/>
      <c r="O512" s="9"/>
      <c r="P512" s="9"/>
      <c r="Q512" s="9"/>
      <c r="R512" s="10" t="s">
        <v>17</v>
      </c>
      <c r="S512" s="10" t="s">
        <v>17</v>
      </c>
      <c r="T512" s="11" t="s">
        <v>17</v>
      </c>
    </row>
    <row r="513" spans="1:20" ht="71.25">
      <c r="A513" s="6">
        <v>1</v>
      </c>
      <c r="B513" s="6"/>
      <c r="C513" s="7" t="s">
        <v>669</v>
      </c>
      <c r="D513" s="8" t="s">
        <v>17</v>
      </c>
      <c r="E513" s="9"/>
      <c r="F513" s="9"/>
      <c r="G513" s="9"/>
      <c r="H513" s="10" t="s">
        <v>17</v>
      </c>
      <c r="I513" s="9"/>
      <c r="J513" s="10" t="s">
        <v>17</v>
      </c>
      <c r="K513" s="8" t="s">
        <v>22</v>
      </c>
      <c r="L513" s="7" t="s">
        <v>678</v>
      </c>
      <c r="M513" s="7" t="s">
        <v>310</v>
      </c>
      <c r="N513" s="9">
        <v>331000</v>
      </c>
      <c r="O513" s="9">
        <v>155000</v>
      </c>
      <c r="P513" s="9">
        <v>175124</v>
      </c>
      <c r="Q513" s="9">
        <v>164296</v>
      </c>
      <c r="R513" s="13">
        <v>49.6</v>
      </c>
      <c r="S513" s="13">
        <v>6</v>
      </c>
      <c r="T513" s="11" t="s">
        <v>679</v>
      </c>
    </row>
    <row r="514" spans="1:20">
      <c r="A514" s="6">
        <v>1</v>
      </c>
      <c r="B514" s="6"/>
      <c r="C514" s="6"/>
      <c r="D514" s="6"/>
      <c r="E514" s="6"/>
      <c r="F514" s="6"/>
      <c r="G514" s="6"/>
      <c r="H514" s="6"/>
      <c r="I514" s="6"/>
      <c r="J514" s="6"/>
      <c r="K514" s="6"/>
      <c r="L514" s="6"/>
      <c r="M514" s="6"/>
      <c r="N514" s="6"/>
      <c r="O514" s="6"/>
      <c r="P514" s="6"/>
      <c r="Q514" s="6"/>
      <c r="R514" s="6"/>
      <c r="S514" s="6"/>
      <c r="T514" s="11"/>
    </row>
    <row r="515" spans="1:20" ht="71.25">
      <c r="A515" s="6">
        <v>1</v>
      </c>
      <c r="B515" s="6"/>
      <c r="C515" s="6"/>
      <c r="D515" s="8" t="s">
        <v>17</v>
      </c>
      <c r="E515" s="9"/>
      <c r="F515" s="9"/>
      <c r="G515" s="9"/>
      <c r="H515" s="10" t="s">
        <v>17</v>
      </c>
      <c r="I515" s="9"/>
      <c r="J515" s="10" t="s">
        <v>17</v>
      </c>
      <c r="K515" s="8" t="s">
        <v>22</v>
      </c>
      <c r="L515" s="7" t="s">
        <v>670</v>
      </c>
      <c r="M515" s="7" t="s">
        <v>671</v>
      </c>
      <c r="N515" s="9">
        <v>175151</v>
      </c>
      <c r="O515" s="9">
        <v>87118</v>
      </c>
      <c r="P515" s="9">
        <v>79941</v>
      </c>
      <c r="Q515" s="9">
        <v>85940</v>
      </c>
      <c r="R515" s="13">
        <v>49.1</v>
      </c>
      <c r="S515" s="13">
        <v>-1.4</v>
      </c>
      <c r="T515" s="11" t="s">
        <v>3070</v>
      </c>
    </row>
    <row r="516" spans="1:20">
      <c r="A516" s="6">
        <v>1</v>
      </c>
      <c r="B516" s="6"/>
      <c r="C516" s="6"/>
      <c r="D516" s="6"/>
      <c r="E516" s="6"/>
      <c r="F516" s="6"/>
      <c r="G516" s="6"/>
      <c r="H516" s="6"/>
      <c r="I516" s="6"/>
      <c r="J516" s="6"/>
      <c r="K516" s="6"/>
      <c r="L516" s="6"/>
      <c r="M516" s="6"/>
      <c r="N516" s="6"/>
      <c r="O516" s="6"/>
      <c r="P516" s="6"/>
      <c r="Q516" s="6"/>
      <c r="R516" s="6"/>
      <c r="S516" s="6"/>
      <c r="T516" s="11"/>
    </row>
    <row r="517" spans="1:20" ht="28.5">
      <c r="A517" s="6">
        <v>1</v>
      </c>
      <c r="B517" s="6"/>
      <c r="C517" s="6"/>
      <c r="D517" s="8" t="s">
        <v>17</v>
      </c>
      <c r="E517" s="9"/>
      <c r="F517" s="9"/>
      <c r="G517" s="9"/>
      <c r="H517" s="10" t="s">
        <v>17</v>
      </c>
      <c r="I517" s="9"/>
      <c r="J517" s="10" t="s">
        <v>17</v>
      </c>
      <c r="K517" s="8" t="s">
        <v>22</v>
      </c>
      <c r="L517" s="7" t="s">
        <v>680</v>
      </c>
      <c r="M517" s="7" t="s">
        <v>681</v>
      </c>
      <c r="N517" s="9">
        <v>12756</v>
      </c>
      <c r="O517" s="9">
        <v>6228</v>
      </c>
      <c r="P517" s="9">
        <v>5396</v>
      </c>
      <c r="Q517" s="9">
        <v>8223</v>
      </c>
      <c r="R517" s="13">
        <v>64.5</v>
      </c>
      <c r="S517" s="13">
        <v>32</v>
      </c>
      <c r="T517" s="11" t="s">
        <v>682</v>
      </c>
    </row>
    <row r="518" spans="1:20" ht="42.75">
      <c r="A518" s="6">
        <v>1</v>
      </c>
      <c r="B518" s="6"/>
      <c r="C518" s="6"/>
      <c r="D518" s="8" t="s">
        <v>17</v>
      </c>
      <c r="E518" s="9"/>
      <c r="F518" s="9"/>
      <c r="G518" s="9"/>
      <c r="H518" s="10" t="s">
        <v>17</v>
      </c>
      <c r="I518" s="9"/>
      <c r="J518" s="10" t="s">
        <v>17</v>
      </c>
      <c r="K518" s="8" t="s">
        <v>22</v>
      </c>
      <c r="L518" s="7" t="s">
        <v>683</v>
      </c>
      <c r="M518" s="7" t="s">
        <v>673</v>
      </c>
      <c r="N518" s="9">
        <v>2800</v>
      </c>
      <c r="O518" s="9">
        <v>2800</v>
      </c>
      <c r="P518" s="9">
        <v>2710</v>
      </c>
      <c r="Q518" s="9">
        <v>2743</v>
      </c>
      <c r="R518" s="10" t="s">
        <v>62</v>
      </c>
      <c r="S518" s="13">
        <v>-2</v>
      </c>
      <c r="T518" s="11" t="s">
        <v>684</v>
      </c>
    </row>
    <row r="519" spans="1:20" ht="57">
      <c r="A519" s="6">
        <v>1</v>
      </c>
      <c r="B519" s="6"/>
      <c r="C519" s="6"/>
      <c r="D519" s="8" t="s">
        <v>17</v>
      </c>
      <c r="E519" s="9"/>
      <c r="F519" s="9"/>
      <c r="G519" s="9"/>
      <c r="H519" s="10" t="s">
        <v>17</v>
      </c>
      <c r="I519" s="9"/>
      <c r="J519" s="10" t="s">
        <v>17</v>
      </c>
      <c r="K519" s="8" t="s">
        <v>22</v>
      </c>
      <c r="L519" s="7" t="s">
        <v>683</v>
      </c>
      <c r="M519" s="7" t="s">
        <v>685</v>
      </c>
      <c r="N519" s="9">
        <v>216880</v>
      </c>
      <c r="O519" s="9">
        <v>216438</v>
      </c>
      <c r="P519" s="9">
        <v>111327</v>
      </c>
      <c r="Q519" s="9">
        <v>167551</v>
      </c>
      <c r="R519" s="10" t="s">
        <v>62</v>
      </c>
      <c r="S519" s="13">
        <v>-22.6</v>
      </c>
      <c r="T519" s="11" t="s">
        <v>686</v>
      </c>
    </row>
    <row r="520" spans="1:20">
      <c r="A520" s="6">
        <v>1</v>
      </c>
      <c r="B520" s="6"/>
      <c r="C520" s="6"/>
      <c r="D520" s="6"/>
      <c r="E520" s="6"/>
      <c r="F520" s="6"/>
      <c r="G520" s="6"/>
      <c r="H520" s="6"/>
      <c r="I520" s="6"/>
      <c r="J520" s="6"/>
      <c r="K520" s="6"/>
      <c r="L520" s="6"/>
      <c r="M520" s="6"/>
      <c r="N520" s="6"/>
      <c r="O520" s="6"/>
      <c r="P520" s="6"/>
      <c r="Q520" s="6"/>
      <c r="R520" s="6"/>
      <c r="S520" s="6"/>
      <c r="T520" s="11"/>
    </row>
    <row r="521" spans="1:20" ht="28.5">
      <c r="A521" s="6">
        <v>1</v>
      </c>
      <c r="B521" s="6"/>
      <c r="C521" s="6"/>
      <c r="D521" s="8" t="s">
        <v>17</v>
      </c>
      <c r="E521" s="9"/>
      <c r="F521" s="9"/>
      <c r="G521" s="9"/>
      <c r="H521" s="10" t="s">
        <v>17</v>
      </c>
      <c r="I521" s="9"/>
      <c r="J521" s="10" t="s">
        <v>17</v>
      </c>
      <c r="K521" s="8" t="s">
        <v>22</v>
      </c>
      <c r="L521" s="7" t="s">
        <v>683</v>
      </c>
      <c r="M521" s="7" t="s">
        <v>687</v>
      </c>
      <c r="N521" s="9">
        <v>3</v>
      </c>
      <c r="O521" s="9">
        <v>3</v>
      </c>
      <c r="P521" s="9">
        <v>3</v>
      </c>
      <c r="Q521" s="9">
        <v>3</v>
      </c>
      <c r="R521" s="10" t="s">
        <v>62</v>
      </c>
      <c r="S521" s="13">
        <v>0</v>
      </c>
      <c r="T521" s="11" t="s">
        <v>17</v>
      </c>
    </row>
    <row r="522" spans="1:20" ht="42.75">
      <c r="A522" s="6">
        <v>1</v>
      </c>
      <c r="B522" s="6"/>
      <c r="C522" s="6"/>
      <c r="D522" s="8" t="s">
        <v>17</v>
      </c>
      <c r="E522" s="9"/>
      <c r="F522" s="9"/>
      <c r="G522" s="9"/>
      <c r="H522" s="10" t="s">
        <v>17</v>
      </c>
      <c r="I522" s="9"/>
      <c r="J522" s="10" t="s">
        <v>17</v>
      </c>
      <c r="K522" s="8" t="s">
        <v>22</v>
      </c>
      <c r="L522" s="7" t="s">
        <v>688</v>
      </c>
      <c r="M522" s="7" t="s">
        <v>675</v>
      </c>
      <c r="N522" s="9">
        <v>237973</v>
      </c>
      <c r="O522" s="9">
        <v>117440</v>
      </c>
      <c r="P522" s="9">
        <v>112402</v>
      </c>
      <c r="Q522" s="9">
        <v>118782</v>
      </c>
      <c r="R522" s="13">
        <v>49.9</v>
      </c>
      <c r="S522" s="13">
        <v>1.1000000000000001</v>
      </c>
      <c r="T522" s="11" t="s">
        <v>3071</v>
      </c>
    </row>
    <row r="523" spans="1:20">
      <c r="A523" s="6">
        <v>1</v>
      </c>
      <c r="B523" s="6"/>
      <c r="C523" s="6"/>
      <c r="D523" s="6"/>
      <c r="E523" s="6"/>
      <c r="F523" s="6"/>
      <c r="G523" s="6"/>
      <c r="H523" s="6"/>
      <c r="I523" s="6"/>
      <c r="J523" s="6"/>
      <c r="K523" s="6"/>
      <c r="L523" s="6"/>
      <c r="M523" s="6"/>
      <c r="N523" s="6"/>
      <c r="O523" s="6"/>
      <c r="P523" s="6"/>
      <c r="Q523" s="6"/>
      <c r="R523" s="6"/>
      <c r="S523" s="6"/>
      <c r="T523" s="11"/>
    </row>
    <row r="524" spans="1:20" ht="28.5">
      <c r="A524" s="6">
        <v>1</v>
      </c>
      <c r="B524" s="6"/>
      <c r="C524" s="7" t="s">
        <v>689</v>
      </c>
      <c r="D524" s="8" t="s">
        <v>668</v>
      </c>
      <c r="E524" s="9">
        <v>463707027</v>
      </c>
      <c r="F524" s="9">
        <v>481920364</v>
      </c>
      <c r="G524" s="9">
        <f>IFERROR(F524-E524,0)</f>
        <v>18213337</v>
      </c>
      <c r="H524" s="12">
        <f>IFERROR((F524/E524-1)*100,0)</f>
        <v>3.9277681681541665</v>
      </c>
      <c r="I524" s="9">
        <v>1179328000</v>
      </c>
      <c r="J524" s="12">
        <v>40.9</v>
      </c>
      <c r="K524" s="8" t="s">
        <v>17</v>
      </c>
      <c r="L524" s="7" t="s">
        <v>17</v>
      </c>
      <c r="M524" s="7" t="s">
        <v>17</v>
      </c>
      <c r="N524" s="9"/>
      <c r="O524" s="9"/>
      <c r="P524" s="9"/>
      <c r="Q524" s="9"/>
      <c r="R524" s="10" t="s">
        <v>17</v>
      </c>
      <c r="S524" s="10" t="s">
        <v>17</v>
      </c>
      <c r="T524" s="11" t="s">
        <v>17</v>
      </c>
    </row>
    <row r="525" spans="1:20" ht="42.75">
      <c r="A525" s="6">
        <v>1</v>
      </c>
      <c r="B525" s="6"/>
      <c r="C525" s="7" t="s">
        <v>690</v>
      </c>
      <c r="D525" s="8" t="s">
        <v>17</v>
      </c>
      <c r="E525" s="9"/>
      <c r="F525" s="9"/>
      <c r="G525" s="9"/>
      <c r="H525" s="10" t="s">
        <v>17</v>
      </c>
      <c r="I525" s="9"/>
      <c r="J525" s="10" t="s">
        <v>17</v>
      </c>
      <c r="K525" s="8" t="s">
        <v>22</v>
      </c>
      <c r="L525" s="7" t="s">
        <v>691</v>
      </c>
      <c r="M525" s="7" t="s">
        <v>692</v>
      </c>
      <c r="N525" s="9">
        <v>23377</v>
      </c>
      <c r="O525" s="9">
        <v>11148</v>
      </c>
      <c r="P525" s="9">
        <v>10999</v>
      </c>
      <c r="Q525" s="9">
        <v>9609</v>
      </c>
      <c r="R525" s="13">
        <v>41.1</v>
      </c>
      <c r="S525" s="13">
        <v>-13.8</v>
      </c>
      <c r="T525" s="11" t="s">
        <v>3727</v>
      </c>
    </row>
    <row r="526" spans="1:20" ht="85.5">
      <c r="A526" s="6">
        <v>1</v>
      </c>
      <c r="B526" s="6"/>
      <c r="C526" s="6"/>
      <c r="D526" s="8" t="s">
        <v>17</v>
      </c>
      <c r="E526" s="9"/>
      <c r="F526" s="9"/>
      <c r="G526" s="9"/>
      <c r="H526" s="10" t="s">
        <v>17</v>
      </c>
      <c r="I526" s="9"/>
      <c r="J526" s="10" t="s">
        <v>17</v>
      </c>
      <c r="K526" s="8" t="s">
        <v>22</v>
      </c>
      <c r="L526" s="7" t="s">
        <v>693</v>
      </c>
      <c r="M526" s="7" t="s">
        <v>185</v>
      </c>
      <c r="N526" s="9">
        <v>2142</v>
      </c>
      <c r="O526" s="9">
        <v>1221</v>
      </c>
      <c r="P526" s="9">
        <v>547</v>
      </c>
      <c r="Q526" s="9">
        <v>725</v>
      </c>
      <c r="R526" s="13">
        <v>33.799999999999997</v>
      </c>
      <c r="S526" s="13">
        <v>-40.6</v>
      </c>
      <c r="T526" s="11" t="s">
        <v>694</v>
      </c>
    </row>
    <row r="527" spans="1:20">
      <c r="A527" s="6">
        <v>1</v>
      </c>
      <c r="B527" s="6"/>
      <c r="C527" s="6"/>
      <c r="D527" s="6"/>
      <c r="E527" s="6"/>
      <c r="F527" s="6"/>
      <c r="G527" s="6"/>
      <c r="H527" s="6"/>
      <c r="I527" s="6"/>
      <c r="J527" s="6"/>
      <c r="K527" s="6"/>
      <c r="L527" s="6"/>
      <c r="M527" s="6"/>
      <c r="N527" s="6"/>
      <c r="O527" s="6"/>
      <c r="P527" s="6"/>
      <c r="Q527" s="6"/>
      <c r="R527" s="6"/>
      <c r="S527" s="6"/>
      <c r="T527" s="11"/>
    </row>
    <row r="528" spans="1:20" ht="30">
      <c r="A528" s="6">
        <v>1</v>
      </c>
      <c r="B528" s="6"/>
      <c r="C528" s="19" t="s">
        <v>695</v>
      </c>
      <c r="D528" s="8" t="s">
        <v>17</v>
      </c>
      <c r="E528" s="9"/>
      <c r="F528" s="9"/>
      <c r="G528" s="9"/>
      <c r="H528" s="10" t="s">
        <v>17</v>
      </c>
      <c r="I528" s="9"/>
      <c r="J528" s="10" t="s">
        <v>17</v>
      </c>
      <c r="K528" s="8" t="s">
        <v>17</v>
      </c>
      <c r="L528" s="7" t="s">
        <v>17</v>
      </c>
      <c r="M528" s="7" t="s">
        <v>17</v>
      </c>
      <c r="N528" s="9"/>
      <c r="O528" s="9"/>
      <c r="P528" s="9"/>
      <c r="Q528" s="9"/>
      <c r="R528" s="10" t="s">
        <v>17</v>
      </c>
      <c r="S528" s="10" t="s">
        <v>17</v>
      </c>
      <c r="T528" s="11" t="s">
        <v>17</v>
      </c>
    </row>
    <row r="529" spans="1:20" ht="71.25">
      <c r="A529" s="6">
        <v>1</v>
      </c>
      <c r="B529" s="6"/>
      <c r="C529" s="7" t="s">
        <v>696</v>
      </c>
      <c r="D529" s="8" t="s">
        <v>697</v>
      </c>
      <c r="E529" s="9">
        <v>32852017</v>
      </c>
      <c r="F529" s="9">
        <v>42679888</v>
      </c>
      <c r="G529" s="9">
        <f t="shared" ref="G529:G530" si="8">IFERROR(F529-E529,0)</f>
        <v>9827871</v>
      </c>
      <c r="H529" s="12">
        <f t="shared" ref="H529:H530" si="9">IFERROR((F529/E529-1)*100,0)</f>
        <v>29.915578699475276</v>
      </c>
      <c r="I529" s="9">
        <v>80192576</v>
      </c>
      <c r="J529" s="12">
        <v>53.2</v>
      </c>
      <c r="K529" s="8" t="s">
        <v>17</v>
      </c>
      <c r="L529" s="7" t="s">
        <v>17</v>
      </c>
      <c r="M529" s="7" t="s">
        <v>17</v>
      </c>
      <c r="N529" s="9"/>
      <c r="O529" s="9"/>
      <c r="P529" s="9"/>
      <c r="Q529" s="9"/>
      <c r="R529" s="10" t="s">
        <v>17</v>
      </c>
      <c r="S529" s="10" t="s">
        <v>17</v>
      </c>
      <c r="T529" s="11" t="s">
        <v>17</v>
      </c>
    </row>
    <row r="530" spans="1:20">
      <c r="A530" s="6">
        <v>1</v>
      </c>
      <c r="B530" s="6"/>
      <c r="C530" s="6"/>
      <c r="D530" s="8" t="s">
        <v>668</v>
      </c>
      <c r="E530" s="9">
        <v>50432192</v>
      </c>
      <c r="F530" s="9">
        <v>45692993</v>
      </c>
      <c r="G530" s="9">
        <f t="shared" si="8"/>
        <v>-4739199</v>
      </c>
      <c r="H530" s="12">
        <f t="shared" si="9"/>
        <v>-9.3971703629300851</v>
      </c>
      <c r="I530" s="9">
        <v>295613348</v>
      </c>
      <c r="J530" s="12">
        <v>15.5</v>
      </c>
      <c r="K530" s="8" t="s">
        <v>17</v>
      </c>
      <c r="L530" s="7" t="s">
        <v>17</v>
      </c>
      <c r="M530" s="7" t="s">
        <v>17</v>
      </c>
      <c r="N530" s="9"/>
      <c r="O530" s="9"/>
      <c r="P530" s="9"/>
      <c r="Q530" s="9"/>
      <c r="R530" s="10" t="s">
        <v>17</v>
      </c>
      <c r="S530" s="10" t="s">
        <v>17</v>
      </c>
      <c r="T530" s="11" t="s">
        <v>17</v>
      </c>
    </row>
    <row r="531" spans="1:20">
      <c r="A531" s="6">
        <v>1</v>
      </c>
      <c r="B531" s="6"/>
      <c r="C531" s="7" t="s">
        <v>698</v>
      </c>
      <c r="D531" s="8" t="s">
        <v>17</v>
      </c>
      <c r="E531" s="9"/>
      <c r="F531" s="9"/>
      <c r="G531" s="9"/>
      <c r="H531" s="10" t="s">
        <v>17</v>
      </c>
      <c r="I531" s="9"/>
      <c r="J531" s="10" t="s">
        <v>17</v>
      </c>
      <c r="K531" s="8" t="s">
        <v>22</v>
      </c>
      <c r="L531" s="7" t="s">
        <v>699</v>
      </c>
      <c r="M531" s="7" t="s">
        <v>700</v>
      </c>
      <c r="N531" s="9">
        <v>350</v>
      </c>
      <c r="O531" s="9">
        <v>175</v>
      </c>
      <c r="P531" s="9">
        <v>199</v>
      </c>
      <c r="Q531" s="9">
        <v>175</v>
      </c>
      <c r="R531" s="13">
        <v>50</v>
      </c>
      <c r="S531" s="13">
        <v>0</v>
      </c>
      <c r="T531" s="11" t="s">
        <v>17</v>
      </c>
    </row>
    <row r="532" spans="1:20">
      <c r="A532" s="6">
        <v>1</v>
      </c>
      <c r="B532" s="6"/>
      <c r="C532" s="6"/>
      <c r="D532" s="8" t="s">
        <v>17</v>
      </c>
      <c r="E532" s="9"/>
      <c r="F532" s="9"/>
      <c r="G532" s="9"/>
      <c r="H532" s="10" t="s">
        <v>17</v>
      </c>
      <c r="I532" s="9"/>
      <c r="J532" s="10" t="s">
        <v>17</v>
      </c>
      <c r="K532" s="8" t="s">
        <v>22</v>
      </c>
      <c r="L532" s="7" t="s">
        <v>701</v>
      </c>
      <c r="M532" s="7" t="s">
        <v>702</v>
      </c>
      <c r="N532" s="9">
        <v>9</v>
      </c>
      <c r="O532" s="9">
        <v>4</v>
      </c>
      <c r="P532" s="9">
        <v>3</v>
      </c>
      <c r="Q532" s="9">
        <v>4</v>
      </c>
      <c r="R532" s="13">
        <v>44.4</v>
      </c>
      <c r="S532" s="13">
        <v>0</v>
      </c>
      <c r="T532" s="11" t="s">
        <v>17</v>
      </c>
    </row>
    <row r="533" spans="1:20" ht="71.25">
      <c r="A533" s="6">
        <v>1</v>
      </c>
      <c r="B533" s="6"/>
      <c r="C533" s="6"/>
      <c r="D533" s="8" t="s">
        <v>17</v>
      </c>
      <c r="E533" s="9"/>
      <c r="F533" s="9"/>
      <c r="G533" s="9"/>
      <c r="H533" s="10" t="s">
        <v>17</v>
      </c>
      <c r="I533" s="9"/>
      <c r="J533" s="10" t="s">
        <v>17</v>
      </c>
      <c r="K533" s="8" t="s">
        <v>22</v>
      </c>
      <c r="L533" s="7" t="s">
        <v>703</v>
      </c>
      <c r="M533" s="7" t="s">
        <v>704</v>
      </c>
      <c r="N533" s="9">
        <v>500</v>
      </c>
      <c r="O533" s="9">
        <v>250</v>
      </c>
      <c r="P533" s="9">
        <v>492</v>
      </c>
      <c r="Q533" s="9">
        <v>100</v>
      </c>
      <c r="R533" s="13">
        <v>20</v>
      </c>
      <c r="S533" s="13">
        <v>-60</v>
      </c>
      <c r="T533" s="11" t="s">
        <v>3728</v>
      </c>
    </row>
    <row r="534" spans="1:20">
      <c r="A534" s="6">
        <v>1</v>
      </c>
      <c r="B534" s="6"/>
      <c r="C534" s="6"/>
      <c r="D534" s="6"/>
      <c r="E534" s="6"/>
      <c r="F534" s="6"/>
      <c r="G534" s="6"/>
      <c r="H534" s="6"/>
      <c r="I534" s="6"/>
      <c r="J534" s="6"/>
      <c r="K534" s="6"/>
      <c r="L534" s="6"/>
      <c r="M534" s="6"/>
      <c r="N534" s="6"/>
      <c r="O534" s="6"/>
      <c r="P534" s="6"/>
      <c r="Q534" s="6"/>
      <c r="R534" s="6"/>
      <c r="S534" s="6"/>
      <c r="T534" s="11"/>
    </row>
    <row r="535" spans="1:20" ht="28.5">
      <c r="A535" s="6">
        <v>1</v>
      </c>
      <c r="B535" s="6"/>
      <c r="C535" s="6"/>
      <c r="D535" s="8" t="s">
        <v>17</v>
      </c>
      <c r="E535" s="9"/>
      <c r="F535" s="9"/>
      <c r="G535" s="9"/>
      <c r="H535" s="10" t="s">
        <v>17</v>
      </c>
      <c r="I535" s="9"/>
      <c r="J535" s="10" t="s">
        <v>17</v>
      </c>
      <c r="K535" s="8" t="s">
        <v>22</v>
      </c>
      <c r="L535" s="7" t="s">
        <v>705</v>
      </c>
      <c r="M535" s="7" t="s">
        <v>706</v>
      </c>
      <c r="N535" s="9">
        <v>6000</v>
      </c>
      <c r="O535" s="9">
        <v>3000</v>
      </c>
      <c r="P535" s="9">
        <v>4738</v>
      </c>
      <c r="Q535" s="9">
        <v>1061</v>
      </c>
      <c r="R535" s="13">
        <v>17.7</v>
      </c>
      <c r="S535" s="13">
        <v>-64.599999999999994</v>
      </c>
      <c r="T535" s="11" t="s">
        <v>707</v>
      </c>
    </row>
    <row r="536" spans="1:20" ht="28.5">
      <c r="A536" s="6">
        <v>1</v>
      </c>
      <c r="B536" s="6"/>
      <c r="C536" s="6"/>
      <c r="D536" s="8" t="s">
        <v>17</v>
      </c>
      <c r="E536" s="9"/>
      <c r="F536" s="9"/>
      <c r="G536" s="9"/>
      <c r="H536" s="10" t="s">
        <v>17</v>
      </c>
      <c r="I536" s="9"/>
      <c r="J536" s="10" t="s">
        <v>17</v>
      </c>
      <c r="K536" s="8" t="s">
        <v>22</v>
      </c>
      <c r="L536" s="7" t="s">
        <v>708</v>
      </c>
      <c r="M536" s="7" t="s">
        <v>709</v>
      </c>
      <c r="N536" s="9">
        <v>0</v>
      </c>
      <c r="O536" s="9">
        <v>0</v>
      </c>
      <c r="P536" s="9">
        <v>40</v>
      </c>
      <c r="Q536" s="9">
        <v>0</v>
      </c>
      <c r="R536" s="10" t="s">
        <v>62</v>
      </c>
      <c r="S536" s="13">
        <v>0</v>
      </c>
      <c r="T536" s="11" t="s">
        <v>17</v>
      </c>
    </row>
    <row r="537" spans="1:20" ht="42.75">
      <c r="A537" s="6">
        <v>1</v>
      </c>
      <c r="B537" s="6"/>
      <c r="C537" s="6"/>
      <c r="D537" s="8" t="s">
        <v>17</v>
      </c>
      <c r="E537" s="9"/>
      <c r="F537" s="9"/>
      <c r="G537" s="9"/>
      <c r="H537" s="10" t="s">
        <v>17</v>
      </c>
      <c r="I537" s="9"/>
      <c r="J537" s="10" t="s">
        <v>17</v>
      </c>
      <c r="K537" s="8" t="s">
        <v>22</v>
      </c>
      <c r="L537" s="7" t="s">
        <v>708</v>
      </c>
      <c r="M537" s="7" t="s">
        <v>710</v>
      </c>
      <c r="N537" s="9">
        <v>650</v>
      </c>
      <c r="O537" s="9">
        <v>350</v>
      </c>
      <c r="P537" s="9">
        <v>356</v>
      </c>
      <c r="Q537" s="9">
        <v>350</v>
      </c>
      <c r="R537" s="13">
        <v>53.8</v>
      </c>
      <c r="S537" s="13">
        <v>0</v>
      </c>
      <c r="T537" s="11" t="s">
        <v>17</v>
      </c>
    </row>
    <row r="538" spans="1:20" ht="57">
      <c r="A538" s="6">
        <v>1</v>
      </c>
      <c r="B538" s="6"/>
      <c r="C538" s="6"/>
      <c r="D538" s="8" t="s">
        <v>17</v>
      </c>
      <c r="E538" s="9"/>
      <c r="F538" s="9"/>
      <c r="G538" s="9"/>
      <c r="H538" s="10" t="s">
        <v>17</v>
      </c>
      <c r="I538" s="9"/>
      <c r="J538" s="10" t="s">
        <v>17</v>
      </c>
      <c r="K538" s="8" t="s">
        <v>22</v>
      </c>
      <c r="L538" s="7" t="s">
        <v>711</v>
      </c>
      <c r="M538" s="7" t="s">
        <v>712</v>
      </c>
      <c r="N538" s="9">
        <v>160</v>
      </c>
      <c r="O538" s="9">
        <v>57</v>
      </c>
      <c r="P538" s="9">
        <v>153</v>
      </c>
      <c r="Q538" s="9">
        <v>58</v>
      </c>
      <c r="R538" s="13">
        <v>36.299999999999997</v>
      </c>
      <c r="S538" s="13">
        <v>1.8</v>
      </c>
      <c r="T538" s="11" t="s">
        <v>3712</v>
      </c>
    </row>
    <row r="539" spans="1:20">
      <c r="A539" s="6">
        <v>1</v>
      </c>
      <c r="B539" s="6"/>
      <c r="C539" s="6"/>
      <c r="D539" s="6"/>
      <c r="E539" s="6"/>
      <c r="F539" s="6"/>
      <c r="G539" s="6"/>
      <c r="H539" s="6"/>
      <c r="I539" s="6"/>
      <c r="J539" s="6"/>
      <c r="K539" s="6"/>
      <c r="L539" s="6"/>
      <c r="M539" s="6"/>
      <c r="N539" s="6"/>
      <c r="O539" s="6"/>
      <c r="P539" s="6"/>
      <c r="Q539" s="6"/>
      <c r="R539" s="6"/>
      <c r="S539" s="6"/>
      <c r="T539" s="11"/>
    </row>
    <row r="540" spans="1:20" ht="28.5">
      <c r="A540" s="6">
        <v>1</v>
      </c>
      <c r="B540" s="6"/>
      <c r="C540" s="6"/>
      <c r="D540" s="8" t="s">
        <v>17</v>
      </c>
      <c r="E540" s="9"/>
      <c r="F540" s="9"/>
      <c r="G540" s="9"/>
      <c r="H540" s="10" t="s">
        <v>17</v>
      </c>
      <c r="I540" s="9"/>
      <c r="J540" s="10" t="s">
        <v>17</v>
      </c>
      <c r="K540" s="8" t="s">
        <v>22</v>
      </c>
      <c r="L540" s="7" t="s">
        <v>713</v>
      </c>
      <c r="M540" s="7" t="s">
        <v>450</v>
      </c>
      <c r="N540" s="9">
        <v>115</v>
      </c>
      <c r="O540" s="9">
        <v>60</v>
      </c>
      <c r="P540" s="9">
        <v>57</v>
      </c>
      <c r="Q540" s="9">
        <v>62</v>
      </c>
      <c r="R540" s="13">
        <v>53.9</v>
      </c>
      <c r="S540" s="13">
        <v>3.3</v>
      </c>
      <c r="T540" s="11" t="s">
        <v>3713</v>
      </c>
    </row>
    <row r="541" spans="1:20" ht="57">
      <c r="A541" s="6">
        <v>1</v>
      </c>
      <c r="B541" s="6"/>
      <c r="C541" s="7" t="s">
        <v>714</v>
      </c>
      <c r="D541" s="8" t="s">
        <v>668</v>
      </c>
      <c r="E541" s="9">
        <v>12700629</v>
      </c>
      <c r="F541" s="9">
        <v>16589710</v>
      </c>
      <c r="G541" s="9">
        <f>IFERROR(F541-E541,0)</f>
        <v>3889081</v>
      </c>
      <c r="H541" s="12">
        <f>IFERROR((F541/E541-1)*100,0)</f>
        <v>30.621168447641445</v>
      </c>
      <c r="I541" s="9">
        <v>36585820</v>
      </c>
      <c r="J541" s="12">
        <v>45.3</v>
      </c>
      <c r="K541" s="8" t="s">
        <v>17</v>
      </c>
      <c r="L541" s="7" t="s">
        <v>17</v>
      </c>
      <c r="M541" s="7" t="s">
        <v>17</v>
      </c>
      <c r="N541" s="9"/>
      <c r="O541" s="9"/>
      <c r="P541" s="9"/>
      <c r="Q541" s="9"/>
      <c r="R541" s="10" t="s">
        <v>17</v>
      </c>
      <c r="S541" s="10" t="s">
        <v>17</v>
      </c>
      <c r="T541" s="11" t="s">
        <v>17</v>
      </c>
    </row>
    <row r="542" spans="1:20" ht="57">
      <c r="A542" s="6">
        <v>1</v>
      </c>
      <c r="B542" s="6"/>
      <c r="C542" s="7" t="s">
        <v>715</v>
      </c>
      <c r="D542" s="8" t="s">
        <v>17</v>
      </c>
      <c r="E542" s="9"/>
      <c r="F542" s="9"/>
      <c r="G542" s="9"/>
      <c r="H542" s="10" t="s">
        <v>17</v>
      </c>
      <c r="I542" s="9"/>
      <c r="J542" s="10" t="s">
        <v>17</v>
      </c>
      <c r="K542" s="8" t="s">
        <v>22</v>
      </c>
      <c r="L542" s="7" t="s">
        <v>716</v>
      </c>
      <c r="M542" s="7" t="s">
        <v>717</v>
      </c>
      <c r="N542" s="9">
        <v>40840</v>
      </c>
      <c r="O542" s="9">
        <v>20840</v>
      </c>
      <c r="P542" s="9">
        <v>18822</v>
      </c>
      <c r="Q542" s="9">
        <v>20350</v>
      </c>
      <c r="R542" s="13">
        <v>49.8</v>
      </c>
      <c r="S542" s="13">
        <v>-2.4</v>
      </c>
      <c r="T542" s="11" t="s">
        <v>718</v>
      </c>
    </row>
    <row r="543" spans="1:20" ht="28.5">
      <c r="A543" s="6">
        <v>1</v>
      </c>
      <c r="B543" s="6"/>
      <c r="C543" s="6"/>
      <c r="D543" s="8" t="s">
        <v>17</v>
      </c>
      <c r="E543" s="9"/>
      <c r="F543" s="9"/>
      <c r="G543" s="9"/>
      <c r="H543" s="10" t="s">
        <v>17</v>
      </c>
      <c r="I543" s="9"/>
      <c r="J543" s="10" t="s">
        <v>17</v>
      </c>
      <c r="K543" s="8" t="s">
        <v>22</v>
      </c>
      <c r="L543" s="7" t="s">
        <v>719</v>
      </c>
      <c r="M543" s="7" t="s">
        <v>720</v>
      </c>
      <c r="N543" s="9">
        <v>500</v>
      </c>
      <c r="O543" s="9">
        <v>0</v>
      </c>
      <c r="P543" s="9">
        <v>1000</v>
      </c>
      <c r="Q543" s="9">
        <v>0</v>
      </c>
      <c r="R543" s="10" t="s">
        <v>25</v>
      </c>
      <c r="S543" s="13">
        <v>0</v>
      </c>
      <c r="T543" s="11" t="s">
        <v>3072</v>
      </c>
    </row>
    <row r="544" spans="1:20" ht="85.5">
      <c r="A544" s="6">
        <v>1</v>
      </c>
      <c r="B544" s="6"/>
      <c r="C544" s="6"/>
      <c r="D544" s="8" t="s">
        <v>17</v>
      </c>
      <c r="E544" s="9"/>
      <c r="F544" s="9"/>
      <c r="G544" s="9"/>
      <c r="H544" s="10" t="s">
        <v>17</v>
      </c>
      <c r="I544" s="9"/>
      <c r="J544" s="10" t="s">
        <v>17</v>
      </c>
      <c r="K544" s="8" t="s">
        <v>22</v>
      </c>
      <c r="L544" s="7" t="s">
        <v>721</v>
      </c>
      <c r="M544" s="7" t="s">
        <v>722</v>
      </c>
      <c r="N544" s="9">
        <v>560</v>
      </c>
      <c r="O544" s="9">
        <v>310</v>
      </c>
      <c r="P544" s="9">
        <v>368</v>
      </c>
      <c r="Q544" s="9">
        <v>456</v>
      </c>
      <c r="R544" s="13">
        <v>81.400000000000006</v>
      </c>
      <c r="S544" s="13">
        <v>47.1</v>
      </c>
      <c r="T544" s="11" t="s">
        <v>723</v>
      </c>
    </row>
    <row r="545" spans="1:20">
      <c r="A545" s="6">
        <v>1</v>
      </c>
      <c r="B545" s="6"/>
      <c r="C545" s="6"/>
      <c r="D545" s="6"/>
      <c r="E545" s="6"/>
      <c r="F545" s="6"/>
      <c r="G545" s="6"/>
      <c r="H545" s="6"/>
      <c r="I545" s="6"/>
      <c r="J545" s="6"/>
      <c r="K545" s="6"/>
      <c r="L545" s="6"/>
      <c r="M545" s="6"/>
      <c r="N545" s="6"/>
      <c r="O545" s="6"/>
      <c r="P545" s="6"/>
      <c r="Q545" s="6"/>
      <c r="R545" s="6"/>
      <c r="S545" s="6"/>
      <c r="T545" s="11"/>
    </row>
    <row r="546" spans="1:20" ht="57">
      <c r="A546" s="6">
        <v>1</v>
      </c>
      <c r="B546" s="6"/>
      <c r="C546" s="6"/>
      <c r="D546" s="6"/>
      <c r="E546" s="6"/>
      <c r="F546" s="6"/>
      <c r="G546" s="6"/>
      <c r="H546" s="6"/>
      <c r="I546" s="6"/>
      <c r="J546" s="6"/>
      <c r="K546" s="6"/>
      <c r="L546" s="6"/>
      <c r="M546" s="6"/>
      <c r="N546" s="6"/>
      <c r="O546" s="6"/>
      <c r="P546" s="6"/>
      <c r="Q546" s="6"/>
      <c r="R546" s="6"/>
      <c r="S546" s="6"/>
      <c r="T546" s="11" t="s">
        <v>724</v>
      </c>
    </row>
    <row r="547" spans="1:20" ht="28.5">
      <c r="A547" s="6">
        <v>1</v>
      </c>
      <c r="B547" s="6"/>
      <c r="C547" s="6"/>
      <c r="D547" s="8" t="s">
        <v>17</v>
      </c>
      <c r="E547" s="9"/>
      <c r="F547" s="9"/>
      <c r="G547" s="9"/>
      <c r="H547" s="10" t="s">
        <v>17</v>
      </c>
      <c r="I547" s="9"/>
      <c r="J547" s="10" t="s">
        <v>17</v>
      </c>
      <c r="K547" s="8" t="s">
        <v>22</v>
      </c>
      <c r="L547" s="7" t="s">
        <v>725</v>
      </c>
      <c r="M547" s="7" t="s">
        <v>91</v>
      </c>
      <c r="N547" s="9">
        <v>1000</v>
      </c>
      <c r="O547" s="9">
        <v>1000</v>
      </c>
      <c r="P547" s="9">
        <v>100</v>
      </c>
      <c r="Q547" s="9">
        <v>816</v>
      </c>
      <c r="R547" s="10" t="s">
        <v>62</v>
      </c>
      <c r="S547" s="13">
        <v>-18.399999999999999</v>
      </c>
      <c r="T547" s="11" t="s">
        <v>3714</v>
      </c>
    </row>
    <row r="548" spans="1:20" ht="57">
      <c r="A548" s="6">
        <v>1</v>
      </c>
      <c r="B548" s="6"/>
      <c r="C548" s="7" t="s">
        <v>726</v>
      </c>
      <c r="D548" s="8" t="s">
        <v>668</v>
      </c>
      <c r="E548" s="9">
        <v>155716842</v>
      </c>
      <c r="F548" s="9">
        <v>178773028</v>
      </c>
      <c r="G548" s="9">
        <f>IFERROR(F548-E548,0)</f>
        <v>23056186</v>
      </c>
      <c r="H548" s="12">
        <f>IFERROR((F548/E548-1)*100,0)</f>
        <v>14.806481883314838</v>
      </c>
      <c r="I548" s="9">
        <v>992984237</v>
      </c>
      <c r="J548" s="12">
        <v>18</v>
      </c>
      <c r="K548" s="8" t="s">
        <v>17</v>
      </c>
      <c r="L548" s="7" t="s">
        <v>17</v>
      </c>
      <c r="M548" s="7" t="s">
        <v>17</v>
      </c>
      <c r="N548" s="9"/>
      <c r="O548" s="9"/>
      <c r="P548" s="9"/>
      <c r="Q548" s="9"/>
      <c r="R548" s="10" t="s">
        <v>17</v>
      </c>
      <c r="S548" s="10" t="s">
        <v>17</v>
      </c>
      <c r="T548" s="11" t="s">
        <v>17</v>
      </c>
    </row>
    <row r="549" spans="1:20" ht="42.75">
      <c r="A549" s="6">
        <v>1</v>
      </c>
      <c r="B549" s="6"/>
      <c r="C549" s="7" t="s">
        <v>727</v>
      </c>
      <c r="D549" s="8" t="s">
        <v>17</v>
      </c>
      <c r="E549" s="9"/>
      <c r="F549" s="9"/>
      <c r="G549" s="9"/>
      <c r="H549" s="10" t="s">
        <v>17</v>
      </c>
      <c r="I549" s="9"/>
      <c r="J549" s="10" t="s">
        <v>17</v>
      </c>
      <c r="K549" s="8" t="s">
        <v>22</v>
      </c>
      <c r="L549" s="7" t="s">
        <v>728</v>
      </c>
      <c r="M549" s="7" t="s">
        <v>216</v>
      </c>
      <c r="N549" s="9">
        <v>910</v>
      </c>
      <c r="O549" s="9">
        <v>655</v>
      </c>
      <c r="P549" s="9">
        <v>473</v>
      </c>
      <c r="Q549" s="9">
        <v>148</v>
      </c>
      <c r="R549" s="13">
        <v>16.3</v>
      </c>
      <c r="S549" s="13">
        <v>-77.400000000000006</v>
      </c>
      <c r="T549" s="11" t="s">
        <v>729</v>
      </c>
    </row>
    <row r="550" spans="1:20" ht="42.75">
      <c r="A550" s="6">
        <v>1</v>
      </c>
      <c r="B550" s="6"/>
      <c r="C550" s="6"/>
      <c r="D550" s="8" t="s">
        <v>17</v>
      </c>
      <c r="E550" s="9"/>
      <c r="F550" s="9"/>
      <c r="G550" s="9"/>
      <c r="H550" s="10" t="s">
        <v>17</v>
      </c>
      <c r="I550" s="9"/>
      <c r="J550" s="10" t="s">
        <v>17</v>
      </c>
      <c r="K550" s="8" t="s">
        <v>22</v>
      </c>
      <c r="L550" s="7" t="s">
        <v>730</v>
      </c>
      <c r="M550" s="7" t="s">
        <v>497</v>
      </c>
      <c r="N550" s="9">
        <v>49</v>
      </c>
      <c r="O550" s="9">
        <v>21</v>
      </c>
      <c r="P550" s="9">
        <v>18</v>
      </c>
      <c r="Q550" s="9">
        <v>23</v>
      </c>
      <c r="R550" s="13">
        <v>46.9</v>
      </c>
      <c r="S550" s="13">
        <v>9.5</v>
      </c>
      <c r="T550" s="11" t="s">
        <v>3073</v>
      </c>
    </row>
    <row r="551" spans="1:20" ht="28.5">
      <c r="A551" s="6">
        <v>1</v>
      </c>
      <c r="B551" s="6"/>
      <c r="C551" s="7" t="s">
        <v>731</v>
      </c>
      <c r="D551" s="8" t="s">
        <v>30</v>
      </c>
      <c r="E551" s="9">
        <v>6255133</v>
      </c>
      <c r="F551" s="9">
        <v>6951875</v>
      </c>
      <c r="G551" s="9">
        <f>IFERROR(F551-E551,0)</f>
        <v>696742</v>
      </c>
      <c r="H551" s="12">
        <f>IFERROR((F551/E551-1)*100,0)</f>
        <v>11.1387239887625</v>
      </c>
      <c r="I551" s="9">
        <v>19882033</v>
      </c>
      <c r="J551" s="12">
        <v>35</v>
      </c>
      <c r="K551" s="8" t="s">
        <v>17</v>
      </c>
      <c r="L551" s="7" t="s">
        <v>17</v>
      </c>
      <c r="M551" s="7" t="s">
        <v>17</v>
      </c>
      <c r="N551" s="9"/>
      <c r="O551" s="9"/>
      <c r="P551" s="9"/>
      <c r="Q551" s="9"/>
      <c r="R551" s="10" t="s">
        <v>17</v>
      </c>
      <c r="S551" s="10" t="s">
        <v>17</v>
      </c>
      <c r="T551" s="11" t="s">
        <v>17</v>
      </c>
    </row>
    <row r="552" spans="1:20" ht="28.5">
      <c r="A552" s="6">
        <v>1</v>
      </c>
      <c r="B552" s="6"/>
      <c r="C552" s="7" t="s">
        <v>732</v>
      </c>
      <c r="D552" s="8" t="s">
        <v>17</v>
      </c>
      <c r="E552" s="9"/>
      <c r="F552" s="9"/>
      <c r="G552" s="9"/>
      <c r="H552" s="10" t="s">
        <v>17</v>
      </c>
      <c r="I552" s="9"/>
      <c r="J552" s="10" t="s">
        <v>17</v>
      </c>
      <c r="K552" s="8" t="s">
        <v>22</v>
      </c>
      <c r="L552" s="7" t="s">
        <v>733</v>
      </c>
      <c r="M552" s="7" t="s">
        <v>734</v>
      </c>
      <c r="N552" s="9">
        <v>70</v>
      </c>
      <c r="O552" s="9">
        <v>0</v>
      </c>
      <c r="P552" s="9">
        <v>0</v>
      </c>
      <c r="Q552" s="9">
        <v>0</v>
      </c>
      <c r="R552" s="10" t="s">
        <v>25</v>
      </c>
      <c r="S552" s="13">
        <v>0</v>
      </c>
      <c r="T552" s="11" t="s">
        <v>17</v>
      </c>
    </row>
    <row r="553" spans="1:20">
      <c r="A553" s="6">
        <v>1</v>
      </c>
      <c r="B553" s="6"/>
      <c r="C553" s="6"/>
      <c r="D553" s="8" t="s">
        <v>17</v>
      </c>
      <c r="E553" s="9"/>
      <c r="F553" s="9"/>
      <c r="G553" s="9"/>
      <c r="H553" s="10" t="s">
        <v>17</v>
      </c>
      <c r="I553" s="9"/>
      <c r="J553" s="10" t="s">
        <v>17</v>
      </c>
      <c r="K553" s="8" t="s">
        <v>22</v>
      </c>
      <c r="L553" s="7" t="s">
        <v>735</v>
      </c>
      <c r="M553" s="7" t="s">
        <v>720</v>
      </c>
      <c r="N553" s="9">
        <v>2</v>
      </c>
      <c r="O553" s="9">
        <v>0</v>
      </c>
      <c r="P553" s="9">
        <v>0</v>
      </c>
      <c r="Q553" s="9">
        <v>0</v>
      </c>
      <c r="R553" s="10" t="s">
        <v>25</v>
      </c>
      <c r="S553" s="13">
        <v>0</v>
      </c>
      <c r="T553" s="11" t="s">
        <v>17</v>
      </c>
    </row>
    <row r="554" spans="1:20">
      <c r="A554" s="6">
        <v>1</v>
      </c>
      <c r="B554" s="6"/>
      <c r="C554" s="6"/>
      <c r="D554" s="8" t="s">
        <v>17</v>
      </c>
      <c r="E554" s="9"/>
      <c r="F554" s="9"/>
      <c r="G554" s="9"/>
      <c r="H554" s="10" t="s">
        <v>17</v>
      </c>
      <c r="I554" s="9"/>
      <c r="J554" s="10" t="s">
        <v>17</v>
      </c>
      <c r="K554" s="8" t="s">
        <v>22</v>
      </c>
      <c r="L554" s="7" t="s">
        <v>736</v>
      </c>
      <c r="M554" s="7" t="s">
        <v>737</v>
      </c>
      <c r="N554" s="9">
        <v>0</v>
      </c>
      <c r="O554" s="9">
        <v>0</v>
      </c>
      <c r="P554" s="9">
        <v>2</v>
      </c>
      <c r="Q554" s="9">
        <v>0</v>
      </c>
      <c r="R554" s="13">
        <v>0</v>
      </c>
      <c r="S554" s="13">
        <v>0</v>
      </c>
      <c r="T554" s="11" t="s">
        <v>17</v>
      </c>
    </row>
    <row r="555" spans="1:20">
      <c r="A555" s="6">
        <v>1</v>
      </c>
      <c r="B555" s="6"/>
      <c r="C555" s="6"/>
      <c r="D555" s="8" t="s">
        <v>17</v>
      </c>
      <c r="E555" s="9"/>
      <c r="F555" s="9"/>
      <c r="G555" s="9"/>
      <c r="H555" s="10" t="s">
        <v>17</v>
      </c>
      <c r="I555" s="9"/>
      <c r="J555" s="10" t="s">
        <v>17</v>
      </c>
      <c r="K555" s="8" t="s">
        <v>22</v>
      </c>
      <c r="L555" s="7" t="s">
        <v>738</v>
      </c>
      <c r="M555" s="7" t="s">
        <v>497</v>
      </c>
      <c r="N555" s="9">
        <v>0</v>
      </c>
      <c r="O555" s="9">
        <v>0</v>
      </c>
      <c r="P555" s="9">
        <v>10</v>
      </c>
      <c r="Q555" s="9">
        <v>0</v>
      </c>
      <c r="R555" s="13">
        <v>0</v>
      </c>
      <c r="S555" s="13">
        <v>0</v>
      </c>
      <c r="T555" s="11" t="s">
        <v>17</v>
      </c>
    </row>
    <row r="556" spans="1:20">
      <c r="A556" s="6">
        <v>1</v>
      </c>
      <c r="B556" s="6"/>
      <c r="C556" s="6"/>
      <c r="D556" s="8" t="s">
        <v>17</v>
      </c>
      <c r="E556" s="9"/>
      <c r="F556" s="9"/>
      <c r="G556" s="9"/>
      <c r="H556" s="10" t="s">
        <v>17</v>
      </c>
      <c r="I556" s="9"/>
      <c r="J556" s="10" t="s">
        <v>17</v>
      </c>
      <c r="K556" s="8" t="s">
        <v>22</v>
      </c>
      <c r="L556" s="7" t="s">
        <v>738</v>
      </c>
      <c r="M556" s="7" t="s">
        <v>739</v>
      </c>
      <c r="N556" s="9">
        <v>0</v>
      </c>
      <c r="O556" s="9">
        <v>0</v>
      </c>
      <c r="P556" s="9">
        <v>903</v>
      </c>
      <c r="Q556" s="9">
        <v>0</v>
      </c>
      <c r="R556" s="13">
        <v>0</v>
      </c>
      <c r="S556" s="13">
        <v>0</v>
      </c>
      <c r="T556" s="11" t="s">
        <v>17</v>
      </c>
    </row>
    <row r="557" spans="1:20" ht="28.5">
      <c r="A557" s="6">
        <v>1</v>
      </c>
      <c r="B557" s="6"/>
      <c r="C557" s="6"/>
      <c r="D557" s="8" t="s">
        <v>17</v>
      </c>
      <c r="E557" s="9"/>
      <c r="F557" s="9"/>
      <c r="G557" s="9"/>
      <c r="H557" s="10" t="s">
        <v>17</v>
      </c>
      <c r="I557" s="9"/>
      <c r="J557" s="10" t="s">
        <v>17</v>
      </c>
      <c r="K557" s="8" t="s">
        <v>22</v>
      </c>
      <c r="L557" s="7" t="s">
        <v>740</v>
      </c>
      <c r="M557" s="7" t="s">
        <v>497</v>
      </c>
      <c r="N557" s="9">
        <v>6</v>
      </c>
      <c r="O557" s="9">
        <v>0</v>
      </c>
      <c r="P557" s="9">
        <v>0</v>
      </c>
      <c r="Q557" s="9">
        <v>0</v>
      </c>
      <c r="R557" s="10" t="s">
        <v>25</v>
      </c>
      <c r="S557" s="13">
        <v>0</v>
      </c>
      <c r="T557" s="11" t="s">
        <v>17</v>
      </c>
    </row>
    <row r="558" spans="1:20" ht="28.5">
      <c r="A558" s="6">
        <v>1</v>
      </c>
      <c r="B558" s="6"/>
      <c r="C558" s="6"/>
      <c r="D558" s="8" t="s">
        <v>17</v>
      </c>
      <c r="E558" s="9"/>
      <c r="F558" s="9"/>
      <c r="G558" s="9"/>
      <c r="H558" s="10" t="s">
        <v>17</v>
      </c>
      <c r="I558" s="9"/>
      <c r="J558" s="10" t="s">
        <v>17</v>
      </c>
      <c r="K558" s="8" t="s">
        <v>22</v>
      </c>
      <c r="L558" s="7" t="s">
        <v>740</v>
      </c>
      <c r="M558" s="7" t="s">
        <v>739</v>
      </c>
      <c r="N558" s="9">
        <v>270</v>
      </c>
      <c r="O558" s="9">
        <v>0</v>
      </c>
      <c r="P558" s="9">
        <v>0</v>
      </c>
      <c r="Q558" s="9">
        <v>0</v>
      </c>
      <c r="R558" s="10" t="s">
        <v>25</v>
      </c>
      <c r="S558" s="13">
        <v>0</v>
      </c>
      <c r="T558" s="11" t="s">
        <v>17</v>
      </c>
    </row>
    <row r="559" spans="1:20">
      <c r="A559" s="6">
        <v>1</v>
      </c>
      <c r="B559" s="6"/>
      <c r="C559" s="6"/>
      <c r="D559" s="8" t="s">
        <v>17</v>
      </c>
      <c r="E559" s="9"/>
      <c r="F559" s="9"/>
      <c r="G559" s="9"/>
      <c r="H559" s="10" t="s">
        <v>17</v>
      </c>
      <c r="I559" s="9"/>
      <c r="J559" s="10" t="s">
        <v>17</v>
      </c>
      <c r="K559" s="8" t="s">
        <v>22</v>
      </c>
      <c r="L559" s="7" t="s">
        <v>741</v>
      </c>
      <c r="M559" s="7" t="s">
        <v>497</v>
      </c>
      <c r="N559" s="9">
        <v>0</v>
      </c>
      <c r="O559" s="9">
        <v>0</v>
      </c>
      <c r="P559" s="9">
        <v>0</v>
      </c>
      <c r="Q559" s="9">
        <v>0</v>
      </c>
      <c r="R559" s="13">
        <v>0</v>
      </c>
      <c r="S559" s="13">
        <v>0</v>
      </c>
      <c r="T559" s="11" t="s">
        <v>17</v>
      </c>
    </row>
    <row r="560" spans="1:20">
      <c r="A560" s="6">
        <v>1</v>
      </c>
      <c r="B560" s="6"/>
      <c r="C560" s="6"/>
      <c r="D560" s="8" t="s">
        <v>17</v>
      </c>
      <c r="E560" s="9"/>
      <c r="F560" s="9"/>
      <c r="G560" s="9"/>
      <c r="H560" s="10" t="s">
        <v>17</v>
      </c>
      <c r="I560" s="9"/>
      <c r="J560" s="10" t="s">
        <v>17</v>
      </c>
      <c r="K560" s="8" t="s">
        <v>22</v>
      </c>
      <c r="L560" s="7" t="s">
        <v>741</v>
      </c>
      <c r="M560" s="7" t="s">
        <v>739</v>
      </c>
      <c r="N560" s="9">
        <v>0</v>
      </c>
      <c r="O560" s="9">
        <v>0</v>
      </c>
      <c r="P560" s="9">
        <v>0</v>
      </c>
      <c r="Q560" s="9">
        <v>0</v>
      </c>
      <c r="R560" s="13">
        <v>0</v>
      </c>
      <c r="S560" s="13">
        <v>0</v>
      </c>
      <c r="T560" s="11" t="s">
        <v>17</v>
      </c>
    </row>
    <row r="561" spans="1:20" ht="28.5">
      <c r="A561" s="6">
        <v>1</v>
      </c>
      <c r="B561" s="6"/>
      <c r="C561" s="6"/>
      <c r="D561" s="8" t="s">
        <v>17</v>
      </c>
      <c r="E561" s="9"/>
      <c r="F561" s="9"/>
      <c r="G561" s="9"/>
      <c r="H561" s="10" t="s">
        <v>17</v>
      </c>
      <c r="I561" s="9"/>
      <c r="J561" s="10" t="s">
        <v>17</v>
      </c>
      <c r="K561" s="8" t="s">
        <v>22</v>
      </c>
      <c r="L561" s="7" t="s">
        <v>742</v>
      </c>
      <c r="M561" s="7" t="s">
        <v>739</v>
      </c>
      <c r="N561" s="9">
        <v>150</v>
      </c>
      <c r="O561" s="9">
        <v>0</v>
      </c>
      <c r="P561" s="9">
        <v>0</v>
      </c>
      <c r="Q561" s="9">
        <v>0</v>
      </c>
      <c r="R561" s="10" t="s">
        <v>25</v>
      </c>
      <c r="S561" s="13">
        <v>0</v>
      </c>
      <c r="T561" s="11" t="s">
        <v>17</v>
      </c>
    </row>
    <row r="562" spans="1:20" ht="42.75">
      <c r="A562" s="6">
        <v>1</v>
      </c>
      <c r="B562" s="6"/>
      <c r="C562" s="6"/>
      <c r="D562" s="8" t="s">
        <v>17</v>
      </c>
      <c r="E562" s="9"/>
      <c r="F562" s="9"/>
      <c r="G562" s="9"/>
      <c r="H562" s="10" t="s">
        <v>17</v>
      </c>
      <c r="I562" s="9"/>
      <c r="J562" s="10" t="s">
        <v>17</v>
      </c>
      <c r="K562" s="8" t="s">
        <v>22</v>
      </c>
      <c r="L562" s="7" t="s">
        <v>743</v>
      </c>
      <c r="M562" s="7" t="s">
        <v>497</v>
      </c>
      <c r="N562" s="9">
        <v>40</v>
      </c>
      <c r="O562" s="9">
        <v>0</v>
      </c>
      <c r="P562" s="9">
        <v>30</v>
      </c>
      <c r="Q562" s="9">
        <v>0</v>
      </c>
      <c r="R562" s="10" t="s">
        <v>25</v>
      </c>
      <c r="S562" s="13">
        <v>0</v>
      </c>
      <c r="T562" s="11" t="s">
        <v>17</v>
      </c>
    </row>
    <row r="563" spans="1:20">
      <c r="A563" s="6">
        <v>1</v>
      </c>
      <c r="B563" s="6"/>
      <c r="C563" s="6"/>
      <c r="D563" s="6"/>
      <c r="E563" s="6"/>
      <c r="F563" s="6"/>
      <c r="G563" s="6"/>
      <c r="H563" s="6"/>
      <c r="I563" s="6"/>
      <c r="J563" s="6"/>
      <c r="K563" s="6"/>
      <c r="L563" s="7"/>
      <c r="M563" s="6"/>
      <c r="N563" s="6"/>
      <c r="O563" s="6"/>
      <c r="P563" s="6"/>
      <c r="Q563" s="6"/>
      <c r="R563" s="6"/>
      <c r="S563" s="6"/>
      <c r="T563" s="6"/>
    </row>
    <row r="564" spans="1:20" ht="42.75">
      <c r="A564" s="6">
        <v>1</v>
      </c>
      <c r="B564" s="6"/>
      <c r="C564" s="6"/>
      <c r="D564" s="8" t="s">
        <v>17</v>
      </c>
      <c r="E564" s="9"/>
      <c r="F564" s="9"/>
      <c r="G564" s="9"/>
      <c r="H564" s="10" t="s">
        <v>17</v>
      </c>
      <c r="I564" s="9"/>
      <c r="J564" s="10" t="s">
        <v>17</v>
      </c>
      <c r="K564" s="8" t="s">
        <v>22</v>
      </c>
      <c r="L564" s="7" t="s">
        <v>743</v>
      </c>
      <c r="M564" s="7" t="s">
        <v>739</v>
      </c>
      <c r="N564" s="9">
        <v>300</v>
      </c>
      <c r="O564" s="9">
        <v>0</v>
      </c>
      <c r="P564" s="9">
        <v>0</v>
      </c>
      <c r="Q564" s="9">
        <v>0</v>
      </c>
      <c r="R564" s="10" t="s">
        <v>62</v>
      </c>
      <c r="S564" s="13">
        <v>0</v>
      </c>
      <c r="T564" s="11" t="s">
        <v>17</v>
      </c>
    </row>
    <row r="565" spans="1:20">
      <c r="A565" s="6">
        <v>1</v>
      </c>
      <c r="B565" s="6"/>
      <c r="C565" s="6"/>
      <c r="D565" s="6"/>
      <c r="E565" s="6"/>
      <c r="F565" s="6"/>
      <c r="G565" s="6"/>
      <c r="H565" s="6"/>
      <c r="I565" s="6"/>
      <c r="J565" s="6"/>
      <c r="K565" s="6"/>
      <c r="L565" s="7"/>
      <c r="M565" s="6"/>
      <c r="N565" s="6"/>
      <c r="O565" s="6"/>
      <c r="P565" s="6"/>
      <c r="Q565" s="6"/>
      <c r="R565" s="6"/>
      <c r="S565" s="6"/>
      <c r="T565" s="6"/>
    </row>
    <row r="566" spans="1:20" ht="42.75">
      <c r="A566" s="6">
        <v>1</v>
      </c>
      <c r="B566" s="6"/>
      <c r="C566" s="6"/>
      <c r="D566" s="8" t="s">
        <v>17</v>
      </c>
      <c r="E566" s="9"/>
      <c r="F566" s="9"/>
      <c r="G566" s="9"/>
      <c r="H566" s="10" t="s">
        <v>17</v>
      </c>
      <c r="I566" s="9"/>
      <c r="J566" s="10" t="s">
        <v>17</v>
      </c>
      <c r="K566" s="8" t="s">
        <v>22</v>
      </c>
      <c r="L566" s="7" t="s">
        <v>744</v>
      </c>
      <c r="M566" s="7" t="s">
        <v>745</v>
      </c>
      <c r="N566" s="9">
        <v>10</v>
      </c>
      <c r="O566" s="9">
        <v>0</v>
      </c>
      <c r="P566" s="9">
        <v>6</v>
      </c>
      <c r="Q566" s="9">
        <v>0</v>
      </c>
      <c r="R566" s="10" t="s">
        <v>25</v>
      </c>
      <c r="S566" s="13">
        <v>0</v>
      </c>
      <c r="T566" s="11" t="s">
        <v>17</v>
      </c>
    </row>
    <row r="567" spans="1:20">
      <c r="A567" s="6">
        <v>1</v>
      </c>
      <c r="B567" s="6"/>
      <c r="C567" s="6"/>
      <c r="D567" s="6"/>
      <c r="E567" s="6"/>
      <c r="F567" s="6"/>
      <c r="G567" s="6"/>
      <c r="H567" s="6"/>
      <c r="I567" s="6"/>
      <c r="J567" s="6"/>
      <c r="K567" s="6"/>
      <c r="L567" s="7"/>
      <c r="M567" s="6"/>
      <c r="N567" s="6"/>
      <c r="O567" s="6"/>
      <c r="P567" s="6"/>
      <c r="Q567" s="6"/>
      <c r="R567" s="6"/>
      <c r="S567" s="6"/>
      <c r="T567" s="6"/>
    </row>
    <row r="568" spans="1:20" ht="28.5">
      <c r="A568" s="6">
        <v>1</v>
      </c>
      <c r="B568" s="6"/>
      <c r="C568" s="6"/>
      <c r="D568" s="8" t="s">
        <v>17</v>
      </c>
      <c r="E568" s="9"/>
      <c r="F568" s="9"/>
      <c r="G568" s="9"/>
      <c r="H568" s="10" t="s">
        <v>17</v>
      </c>
      <c r="I568" s="9"/>
      <c r="J568" s="10" t="s">
        <v>17</v>
      </c>
      <c r="K568" s="8" t="s">
        <v>22</v>
      </c>
      <c r="L568" s="7" t="s">
        <v>746</v>
      </c>
      <c r="M568" s="7" t="s">
        <v>747</v>
      </c>
      <c r="N568" s="9">
        <v>0</v>
      </c>
      <c r="O568" s="9">
        <v>0</v>
      </c>
      <c r="P568" s="9">
        <v>2</v>
      </c>
      <c r="Q568" s="9">
        <v>0</v>
      </c>
      <c r="R568" s="13">
        <v>0</v>
      </c>
      <c r="S568" s="13">
        <v>0</v>
      </c>
      <c r="T568" s="11" t="s">
        <v>17</v>
      </c>
    </row>
    <row r="569" spans="1:20">
      <c r="A569" s="6">
        <v>1</v>
      </c>
      <c r="B569" s="6"/>
      <c r="C569" s="6"/>
      <c r="D569" s="8" t="s">
        <v>17</v>
      </c>
      <c r="E569" s="9"/>
      <c r="F569" s="9"/>
      <c r="G569" s="9"/>
      <c r="H569" s="10" t="s">
        <v>17</v>
      </c>
      <c r="I569" s="9"/>
      <c r="J569" s="10" t="s">
        <v>17</v>
      </c>
      <c r="K569" s="8" t="s">
        <v>22</v>
      </c>
      <c r="L569" s="7" t="s">
        <v>748</v>
      </c>
      <c r="M569" s="7" t="s">
        <v>749</v>
      </c>
      <c r="N569" s="9">
        <v>10</v>
      </c>
      <c r="O569" s="9">
        <v>0</v>
      </c>
      <c r="P569" s="9">
        <v>5</v>
      </c>
      <c r="Q569" s="9">
        <v>0</v>
      </c>
      <c r="R569" s="10" t="s">
        <v>25</v>
      </c>
      <c r="S569" s="13">
        <v>0</v>
      </c>
      <c r="T569" s="11" t="s">
        <v>17</v>
      </c>
    </row>
    <row r="570" spans="1:20" ht="28.5">
      <c r="A570" s="6">
        <v>1</v>
      </c>
      <c r="B570" s="6"/>
      <c r="C570" s="6"/>
      <c r="D570" s="8" t="s">
        <v>17</v>
      </c>
      <c r="E570" s="9"/>
      <c r="F570" s="9"/>
      <c r="G570" s="9"/>
      <c r="H570" s="10" t="s">
        <v>17</v>
      </c>
      <c r="I570" s="9"/>
      <c r="J570" s="10" t="s">
        <v>17</v>
      </c>
      <c r="K570" s="8" t="s">
        <v>22</v>
      </c>
      <c r="L570" s="7" t="s">
        <v>750</v>
      </c>
      <c r="M570" s="7" t="s">
        <v>745</v>
      </c>
      <c r="N570" s="9">
        <v>2</v>
      </c>
      <c r="O570" s="9">
        <v>0</v>
      </c>
      <c r="P570" s="9">
        <v>0</v>
      </c>
      <c r="Q570" s="9">
        <v>0</v>
      </c>
      <c r="R570" s="10" t="s">
        <v>25</v>
      </c>
      <c r="S570" s="13">
        <v>0</v>
      </c>
      <c r="T570" s="11" t="s">
        <v>17</v>
      </c>
    </row>
    <row r="571" spans="1:20" ht="28.5">
      <c r="A571" s="6">
        <v>1</v>
      </c>
      <c r="B571" s="6"/>
      <c r="C571" s="6"/>
      <c r="D571" s="8" t="s">
        <v>17</v>
      </c>
      <c r="E571" s="9"/>
      <c r="F571" s="9"/>
      <c r="G571" s="9"/>
      <c r="H571" s="10" t="s">
        <v>17</v>
      </c>
      <c r="I571" s="9"/>
      <c r="J571" s="10" t="s">
        <v>17</v>
      </c>
      <c r="K571" s="8" t="s">
        <v>22</v>
      </c>
      <c r="L571" s="7" t="s">
        <v>751</v>
      </c>
      <c r="M571" s="7" t="s">
        <v>497</v>
      </c>
      <c r="N571" s="9">
        <v>24</v>
      </c>
      <c r="O571" s="9">
        <v>0</v>
      </c>
      <c r="P571" s="9">
        <v>8</v>
      </c>
      <c r="Q571" s="9">
        <v>0</v>
      </c>
      <c r="R571" s="10" t="s">
        <v>25</v>
      </c>
      <c r="S571" s="13">
        <v>0</v>
      </c>
      <c r="T571" s="11" t="s">
        <v>17</v>
      </c>
    </row>
    <row r="572" spans="1:20" ht="28.5">
      <c r="A572" s="6">
        <v>1</v>
      </c>
      <c r="B572" s="6"/>
      <c r="C572" s="6"/>
      <c r="D572" s="8" t="s">
        <v>17</v>
      </c>
      <c r="E572" s="9"/>
      <c r="F572" s="9"/>
      <c r="G572" s="9"/>
      <c r="H572" s="10" t="s">
        <v>17</v>
      </c>
      <c r="I572" s="9"/>
      <c r="J572" s="10" t="s">
        <v>17</v>
      </c>
      <c r="K572" s="8" t="s">
        <v>22</v>
      </c>
      <c r="L572" s="7" t="s">
        <v>751</v>
      </c>
      <c r="M572" s="7" t="s">
        <v>739</v>
      </c>
      <c r="N572" s="9">
        <v>1000</v>
      </c>
      <c r="O572" s="9">
        <v>0</v>
      </c>
      <c r="P572" s="9">
        <v>360</v>
      </c>
      <c r="Q572" s="9">
        <v>0</v>
      </c>
      <c r="R572" s="10" t="s">
        <v>25</v>
      </c>
      <c r="S572" s="13">
        <v>0</v>
      </c>
      <c r="T572" s="11" t="s">
        <v>17</v>
      </c>
    </row>
    <row r="573" spans="1:20" ht="28.5">
      <c r="A573" s="6">
        <v>1</v>
      </c>
      <c r="B573" s="6"/>
      <c r="C573" s="7" t="s">
        <v>752</v>
      </c>
      <c r="D573" s="8" t="s">
        <v>668</v>
      </c>
      <c r="E573" s="9"/>
      <c r="F573" s="9">
        <v>31002</v>
      </c>
      <c r="G573" s="9">
        <f>IFERROR(F573-E573,0)</f>
        <v>31002</v>
      </c>
      <c r="H573" s="12">
        <f>IFERROR((F573/E573-1)*100,0)</f>
        <v>0</v>
      </c>
      <c r="I573" s="9">
        <v>79918057</v>
      </c>
      <c r="J573" s="12">
        <v>0</v>
      </c>
      <c r="K573" s="8" t="s">
        <v>17</v>
      </c>
      <c r="L573" s="7" t="s">
        <v>17</v>
      </c>
      <c r="M573" s="7" t="s">
        <v>17</v>
      </c>
      <c r="N573" s="9"/>
      <c r="O573" s="9"/>
      <c r="P573" s="9"/>
      <c r="Q573" s="9"/>
      <c r="R573" s="10" t="s">
        <v>17</v>
      </c>
      <c r="S573" s="10" t="s">
        <v>17</v>
      </c>
      <c r="T573" s="11" t="s">
        <v>17</v>
      </c>
    </row>
    <row r="574" spans="1:20" ht="71.25">
      <c r="A574" s="6">
        <v>1</v>
      </c>
      <c r="B574" s="6"/>
      <c r="C574" s="7" t="s">
        <v>753</v>
      </c>
      <c r="D574" s="8" t="s">
        <v>17</v>
      </c>
      <c r="E574" s="9"/>
      <c r="F574" s="9"/>
      <c r="G574" s="9"/>
      <c r="H574" s="10" t="s">
        <v>17</v>
      </c>
      <c r="I574" s="9"/>
      <c r="J574" s="10" t="s">
        <v>17</v>
      </c>
      <c r="K574" s="8" t="s">
        <v>22</v>
      </c>
      <c r="L574" s="7" t="s">
        <v>754</v>
      </c>
      <c r="M574" s="7" t="s">
        <v>755</v>
      </c>
      <c r="N574" s="9">
        <v>16</v>
      </c>
      <c r="O574" s="9">
        <v>8</v>
      </c>
      <c r="P574" s="34" t="s">
        <v>3217</v>
      </c>
      <c r="Q574" s="9">
        <v>0</v>
      </c>
      <c r="R574" s="10">
        <v>-100</v>
      </c>
      <c r="S574" s="10">
        <v>-100</v>
      </c>
      <c r="T574" s="11" t="s">
        <v>3074</v>
      </c>
    </row>
    <row r="575" spans="1:20">
      <c r="A575" s="6">
        <v>1</v>
      </c>
      <c r="B575" s="6"/>
      <c r="C575" s="6"/>
      <c r="D575" s="6"/>
      <c r="E575" s="6"/>
      <c r="F575" s="6"/>
      <c r="G575" s="6"/>
      <c r="H575" s="6"/>
      <c r="I575" s="6"/>
      <c r="J575" s="6"/>
      <c r="K575" s="6"/>
      <c r="L575" s="6"/>
      <c r="M575" s="6"/>
      <c r="N575" s="6"/>
      <c r="O575" s="6"/>
      <c r="P575" s="6"/>
      <c r="Q575" s="6"/>
      <c r="R575" s="6"/>
      <c r="S575" s="6"/>
      <c r="T575" s="11"/>
    </row>
    <row r="576" spans="1:20" ht="42.75">
      <c r="A576" s="6">
        <v>1</v>
      </c>
      <c r="B576" s="6"/>
      <c r="C576" s="7" t="s">
        <v>756</v>
      </c>
      <c r="D576" s="8" t="s">
        <v>668</v>
      </c>
      <c r="E576" s="9"/>
      <c r="F576" s="9">
        <v>2218</v>
      </c>
      <c r="G576" s="9">
        <f>IFERROR(F576-E576,0)</f>
        <v>2218</v>
      </c>
      <c r="H576" s="12">
        <f>IFERROR((F576/E576-1)*100,0)</f>
        <v>0</v>
      </c>
      <c r="I576" s="9">
        <v>3400000</v>
      </c>
      <c r="J576" s="12">
        <v>0.1</v>
      </c>
      <c r="K576" s="8" t="s">
        <v>17</v>
      </c>
      <c r="L576" s="7" t="s">
        <v>17</v>
      </c>
      <c r="M576" s="7" t="s">
        <v>17</v>
      </c>
      <c r="N576" s="9"/>
      <c r="O576" s="9"/>
      <c r="P576" s="9"/>
      <c r="Q576" s="9"/>
      <c r="R576" s="10" t="s">
        <v>17</v>
      </c>
      <c r="S576" s="10" t="s">
        <v>17</v>
      </c>
      <c r="T576" s="11" t="s">
        <v>17</v>
      </c>
    </row>
    <row r="577" spans="1:20" ht="28.5">
      <c r="A577" s="6">
        <v>1</v>
      </c>
      <c r="B577" s="6"/>
      <c r="C577" s="7" t="s">
        <v>757</v>
      </c>
      <c r="D577" s="8" t="s">
        <v>17</v>
      </c>
      <c r="E577" s="9"/>
      <c r="F577" s="9"/>
      <c r="G577" s="9"/>
      <c r="H577" s="10" t="s">
        <v>17</v>
      </c>
      <c r="I577" s="9"/>
      <c r="J577" s="10" t="s">
        <v>17</v>
      </c>
      <c r="K577" s="8" t="s">
        <v>22</v>
      </c>
      <c r="L577" s="7" t="s">
        <v>758</v>
      </c>
      <c r="M577" s="7" t="s">
        <v>450</v>
      </c>
      <c r="N577" s="9">
        <v>80</v>
      </c>
      <c r="O577" s="9">
        <v>30</v>
      </c>
      <c r="P577" s="34" t="s">
        <v>3217</v>
      </c>
      <c r="Q577" s="9">
        <v>0</v>
      </c>
      <c r="R577" s="10">
        <v>-100</v>
      </c>
      <c r="S577" s="10">
        <v>-100</v>
      </c>
      <c r="T577" s="11" t="s">
        <v>3270</v>
      </c>
    </row>
    <row r="578" spans="1:20" ht="28.5">
      <c r="A578" s="6">
        <v>1</v>
      </c>
      <c r="B578" s="6"/>
      <c r="C578" s="6"/>
      <c r="D578" s="8" t="s">
        <v>17</v>
      </c>
      <c r="E578" s="9"/>
      <c r="F578" s="9"/>
      <c r="G578" s="9"/>
      <c r="H578" s="10" t="s">
        <v>17</v>
      </c>
      <c r="I578" s="9"/>
      <c r="J578" s="10" t="s">
        <v>17</v>
      </c>
      <c r="K578" s="8" t="s">
        <v>22</v>
      </c>
      <c r="L578" s="7" t="s">
        <v>759</v>
      </c>
      <c r="M578" s="7" t="s">
        <v>760</v>
      </c>
      <c r="N578" s="9">
        <v>0</v>
      </c>
      <c r="O578" s="9">
        <v>0</v>
      </c>
      <c r="P578" s="34" t="s">
        <v>3217</v>
      </c>
      <c r="Q578" s="9">
        <v>0</v>
      </c>
      <c r="R578" s="13">
        <v>0</v>
      </c>
      <c r="S578" s="13">
        <v>0</v>
      </c>
      <c r="T578" s="11" t="s">
        <v>17</v>
      </c>
    </row>
    <row r="579" spans="1:20" ht="28.5">
      <c r="A579" s="6">
        <v>1</v>
      </c>
      <c r="B579" s="6"/>
      <c r="C579" s="6"/>
      <c r="D579" s="8" t="s">
        <v>17</v>
      </c>
      <c r="E579" s="9"/>
      <c r="F579" s="9"/>
      <c r="G579" s="9"/>
      <c r="H579" s="10" t="s">
        <v>17</v>
      </c>
      <c r="I579" s="9"/>
      <c r="J579" s="10" t="s">
        <v>17</v>
      </c>
      <c r="K579" s="8" t="s">
        <v>22</v>
      </c>
      <c r="L579" s="7" t="s">
        <v>761</v>
      </c>
      <c r="M579" s="7" t="s">
        <v>762</v>
      </c>
      <c r="N579" s="9">
        <v>12</v>
      </c>
      <c r="O579" s="9">
        <v>3</v>
      </c>
      <c r="P579" s="34" t="s">
        <v>3217</v>
      </c>
      <c r="Q579" s="9">
        <v>0</v>
      </c>
      <c r="R579" s="10">
        <v>-100</v>
      </c>
      <c r="S579" s="10">
        <v>-100</v>
      </c>
      <c r="T579" s="11" t="s">
        <v>3270</v>
      </c>
    </row>
    <row r="580" spans="1:20" ht="42.75">
      <c r="A580" s="6">
        <v>1</v>
      </c>
      <c r="B580" s="6"/>
      <c r="C580" s="7" t="s">
        <v>763</v>
      </c>
      <c r="D580" s="8" t="s">
        <v>668</v>
      </c>
      <c r="E580" s="9"/>
      <c r="F580" s="9">
        <v>2037</v>
      </c>
      <c r="G580" s="9">
        <f>IFERROR(F580-E580,0)</f>
        <v>2037</v>
      </c>
      <c r="H580" s="12">
        <f>IFERROR((F580/E580-1)*100,0)</f>
        <v>0</v>
      </c>
      <c r="I580" s="9">
        <v>1513286</v>
      </c>
      <c r="J580" s="12">
        <v>0.1</v>
      </c>
      <c r="K580" s="8" t="s">
        <v>17</v>
      </c>
      <c r="L580" s="7" t="s">
        <v>17</v>
      </c>
      <c r="M580" s="7" t="s">
        <v>17</v>
      </c>
      <c r="N580" s="9"/>
      <c r="O580" s="9"/>
      <c r="P580" s="9"/>
      <c r="Q580" s="9"/>
      <c r="R580" s="10" t="s">
        <v>17</v>
      </c>
      <c r="S580" s="10" t="s">
        <v>17</v>
      </c>
      <c r="T580" s="11" t="s">
        <v>17</v>
      </c>
    </row>
    <row r="581" spans="1:20" ht="28.5">
      <c r="A581" s="6">
        <v>1</v>
      </c>
      <c r="B581" s="6"/>
      <c r="C581" s="7" t="s">
        <v>764</v>
      </c>
      <c r="D581" s="8" t="s">
        <v>17</v>
      </c>
      <c r="E581" s="9"/>
      <c r="F581" s="9"/>
      <c r="G581" s="9"/>
      <c r="H581" s="10" t="s">
        <v>17</v>
      </c>
      <c r="I581" s="9"/>
      <c r="J581" s="10" t="s">
        <v>17</v>
      </c>
      <c r="K581" s="8" t="s">
        <v>22</v>
      </c>
      <c r="L581" s="7" t="s">
        <v>765</v>
      </c>
      <c r="M581" s="7" t="s">
        <v>497</v>
      </c>
      <c r="N581" s="9">
        <v>9</v>
      </c>
      <c r="O581" s="9">
        <v>4</v>
      </c>
      <c r="P581" s="34" t="s">
        <v>3217</v>
      </c>
      <c r="Q581" s="9">
        <v>4</v>
      </c>
      <c r="R581" s="13">
        <v>44.4</v>
      </c>
      <c r="S581" s="13">
        <v>0</v>
      </c>
      <c r="T581" s="11" t="s">
        <v>17</v>
      </c>
    </row>
    <row r="582" spans="1:20" ht="57">
      <c r="A582" s="6">
        <v>1</v>
      </c>
      <c r="B582" s="6"/>
      <c r="C582" s="6"/>
      <c r="D582" s="8" t="s">
        <v>17</v>
      </c>
      <c r="E582" s="9"/>
      <c r="F582" s="9"/>
      <c r="G582" s="9"/>
      <c r="H582" s="10" t="s">
        <v>17</v>
      </c>
      <c r="I582" s="9"/>
      <c r="J582" s="10" t="s">
        <v>17</v>
      </c>
      <c r="K582" s="8" t="s">
        <v>22</v>
      </c>
      <c r="L582" s="7" t="s">
        <v>765</v>
      </c>
      <c r="M582" s="7" t="s">
        <v>766</v>
      </c>
      <c r="N582" s="9">
        <v>830</v>
      </c>
      <c r="O582" s="9">
        <v>360</v>
      </c>
      <c r="P582" s="34" t="s">
        <v>3217</v>
      </c>
      <c r="Q582" s="9">
        <v>395</v>
      </c>
      <c r="R582" s="13">
        <v>47.6</v>
      </c>
      <c r="S582" s="13">
        <v>9.6999999999999993</v>
      </c>
      <c r="T582" s="11" t="s">
        <v>3269</v>
      </c>
    </row>
    <row r="583" spans="1:20">
      <c r="A583" s="6">
        <v>1</v>
      </c>
      <c r="B583" s="6"/>
      <c r="C583" s="6"/>
      <c r="D583" s="6"/>
      <c r="E583" s="6"/>
      <c r="F583" s="6"/>
      <c r="G583" s="6"/>
      <c r="H583" s="6"/>
      <c r="I583" s="6"/>
      <c r="J583" s="6"/>
      <c r="K583" s="6"/>
      <c r="L583" s="6"/>
      <c r="M583" s="6"/>
      <c r="N583" s="6"/>
      <c r="O583" s="6"/>
      <c r="P583" s="6"/>
      <c r="Q583" s="6"/>
      <c r="R583" s="6"/>
      <c r="S583" s="6"/>
      <c r="T583" s="11"/>
    </row>
    <row r="584" spans="1:20">
      <c r="A584" s="6">
        <v>1</v>
      </c>
      <c r="B584" s="6"/>
      <c r="C584" s="6"/>
      <c r="D584" s="8" t="s">
        <v>17</v>
      </c>
      <c r="E584" s="9"/>
      <c r="F584" s="9"/>
      <c r="G584" s="9"/>
      <c r="H584" s="10" t="s">
        <v>17</v>
      </c>
      <c r="I584" s="9"/>
      <c r="J584" s="10" t="s">
        <v>17</v>
      </c>
      <c r="K584" s="8" t="s">
        <v>22</v>
      </c>
      <c r="L584" s="7" t="s">
        <v>767</v>
      </c>
      <c r="M584" s="7" t="s">
        <v>185</v>
      </c>
      <c r="N584" s="9">
        <v>18</v>
      </c>
      <c r="O584" s="9">
        <v>9</v>
      </c>
      <c r="P584" s="34" t="s">
        <v>3217</v>
      </c>
      <c r="Q584" s="9">
        <v>9</v>
      </c>
      <c r="R584" s="13">
        <v>50</v>
      </c>
      <c r="S584" s="13">
        <v>0</v>
      </c>
      <c r="T584" s="11" t="s">
        <v>17</v>
      </c>
    </row>
    <row r="585" spans="1:20" ht="28.5">
      <c r="A585" s="6">
        <v>1</v>
      </c>
      <c r="B585" s="6"/>
      <c r="C585" s="6"/>
      <c r="D585" s="8" t="s">
        <v>17</v>
      </c>
      <c r="E585" s="9"/>
      <c r="F585" s="9"/>
      <c r="G585" s="9"/>
      <c r="H585" s="10" t="s">
        <v>17</v>
      </c>
      <c r="I585" s="9"/>
      <c r="J585" s="10" t="s">
        <v>17</v>
      </c>
      <c r="K585" s="8" t="s">
        <v>22</v>
      </c>
      <c r="L585" s="7" t="s">
        <v>768</v>
      </c>
      <c r="M585" s="7" t="s">
        <v>479</v>
      </c>
      <c r="N585" s="9">
        <v>4</v>
      </c>
      <c r="O585" s="9">
        <v>2</v>
      </c>
      <c r="P585" s="34" t="s">
        <v>3217</v>
      </c>
      <c r="Q585" s="9">
        <v>2</v>
      </c>
      <c r="R585" s="13">
        <v>50</v>
      </c>
      <c r="S585" s="13">
        <v>0</v>
      </c>
      <c r="T585" s="11" t="s">
        <v>17</v>
      </c>
    </row>
    <row r="586" spans="1:20" ht="28.5">
      <c r="A586" s="6">
        <v>1</v>
      </c>
      <c r="B586" s="6"/>
      <c r="C586" s="6"/>
      <c r="D586" s="8" t="s">
        <v>17</v>
      </c>
      <c r="E586" s="9"/>
      <c r="F586" s="9"/>
      <c r="G586" s="9"/>
      <c r="H586" s="10" t="s">
        <v>17</v>
      </c>
      <c r="I586" s="9"/>
      <c r="J586" s="10" t="s">
        <v>17</v>
      </c>
      <c r="K586" s="8" t="s">
        <v>22</v>
      </c>
      <c r="L586" s="7" t="s">
        <v>768</v>
      </c>
      <c r="M586" s="7" t="s">
        <v>769</v>
      </c>
      <c r="N586" s="9">
        <v>240</v>
      </c>
      <c r="O586" s="9">
        <v>120</v>
      </c>
      <c r="P586" s="34" t="s">
        <v>3217</v>
      </c>
      <c r="Q586" s="9">
        <v>120</v>
      </c>
      <c r="R586" s="13">
        <v>50</v>
      </c>
      <c r="S586" s="13">
        <v>0</v>
      </c>
      <c r="T586" s="11" t="s">
        <v>17</v>
      </c>
    </row>
    <row r="587" spans="1:20">
      <c r="A587" s="6">
        <v>1</v>
      </c>
      <c r="B587" s="6"/>
      <c r="C587" s="6"/>
      <c r="D587" s="8" t="s">
        <v>17</v>
      </c>
      <c r="E587" s="9"/>
      <c r="F587" s="9"/>
      <c r="G587" s="9"/>
      <c r="H587" s="10" t="s">
        <v>17</v>
      </c>
      <c r="I587" s="9"/>
      <c r="J587" s="10" t="s">
        <v>17</v>
      </c>
      <c r="K587" s="8" t="s">
        <v>22</v>
      </c>
      <c r="L587" s="7" t="s">
        <v>770</v>
      </c>
      <c r="M587" s="7" t="s">
        <v>477</v>
      </c>
      <c r="N587" s="9">
        <v>8</v>
      </c>
      <c r="O587" s="9">
        <v>6</v>
      </c>
      <c r="P587" s="34" t="s">
        <v>3217</v>
      </c>
      <c r="Q587" s="9">
        <v>6</v>
      </c>
      <c r="R587" s="13">
        <v>75</v>
      </c>
      <c r="S587" s="13">
        <v>0</v>
      </c>
      <c r="T587" s="11" t="s">
        <v>17</v>
      </c>
    </row>
    <row r="588" spans="1:20" ht="57">
      <c r="A588" s="6">
        <v>1</v>
      </c>
      <c r="B588" s="6"/>
      <c r="C588" s="6"/>
      <c r="D588" s="8" t="s">
        <v>17</v>
      </c>
      <c r="E588" s="9"/>
      <c r="F588" s="9"/>
      <c r="G588" s="9"/>
      <c r="H588" s="10" t="s">
        <v>17</v>
      </c>
      <c r="I588" s="9"/>
      <c r="J588" s="10" t="s">
        <v>17</v>
      </c>
      <c r="K588" s="8" t="s">
        <v>22</v>
      </c>
      <c r="L588" s="7" t="s">
        <v>771</v>
      </c>
      <c r="M588" s="7" t="s">
        <v>772</v>
      </c>
      <c r="N588" s="9">
        <v>5000</v>
      </c>
      <c r="O588" s="9">
        <v>2500</v>
      </c>
      <c r="P588" s="34" t="s">
        <v>3217</v>
      </c>
      <c r="Q588" s="9">
        <v>2500</v>
      </c>
      <c r="R588" s="13">
        <v>50</v>
      </c>
      <c r="S588" s="13">
        <v>0</v>
      </c>
      <c r="T588" s="11" t="s">
        <v>17</v>
      </c>
    </row>
    <row r="589" spans="1:20" ht="30">
      <c r="A589" s="6">
        <v>1</v>
      </c>
      <c r="B589" s="6"/>
      <c r="C589" s="19" t="s">
        <v>773</v>
      </c>
      <c r="D589" s="8" t="s">
        <v>17</v>
      </c>
      <c r="E589" s="9"/>
      <c r="F589" s="9"/>
      <c r="G589" s="9"/>
      <c r="H589" s="10" t="s">
        <v>17</v>
      </c>
      <c r="I589" s="9"/>
      <c r="J589" s="10" t="s">
        <v>17</v>
      </c>
      <c r="K589" s="8" t="s">
        <v>17</v>
      </c>
      <c r="L589" s="7" t="s">
        <v>17</v>
      </c>
      <c r="M589" s="7" t="s">
        <v>17</v>
      </c>
      <c r="N589" s="9"/>
      <c r="O589" s="9"/>
      <c r="P589" s="9"/>
      <c r="Q589" s="9"/>
      <c r="R589" s="10" t="s">
        <v>17</v>
      </c>
      <c r="S589" s="10" t="s">
        <v>17</v>
      </c>
      <c r="T589" s="11" t="s">
        <v>17</v>
      </c>
    </row>
    <row r="590" spans="1:20" ht="42.75">
      <c r="A590" s="6">
        <v>1</v>
      </c>
      <c r="B590" s="6"/>
      <c r="C590" s="7" t="s">
        <v>774</v>
      </c>
      <c r="D590" s="8" t="s">
        <v>30</v>
      </c>
      <c r="E590" s="9">
        <v>716313813</v>
      </c>
      <c r="F590" s="9">
        <v>1025553886</v>
      </c>
      <c r="G590" s="9">
        <f>IFERROR(F590-E590,0)</f>
        <v>309240073</v>
      </c>
      <c r="H590" s="12">
        <f>IFERROR((F590/E590-1)*100,0)</f>
        <v>43.171033056708616</v>
      </c>
      <c r="I590" s="9">
        <v>1923550492</v>
      </c>
      <c r="J590" s="12">
        <v>53.3</v>
      </c>
      <c r="K590" s="8" t="s">
        <v>17</v>
      </c>
      <c r="L590" s="7" t="s">
        <v>17</v>
      </c>
      <c r="M590" s="7" t="s">
        <v>17</v>
      </c>
      <c r="N590" s="9"/>
      <c r="O590" s="9"/>
      <c r="P590" s="9"/>
      <c r="Q590" s="9"/>
      <c r="R590" s="10" t="s">
        <v>17</v>
      </c>
      <c r="S590" s="10" t="s">
        <v>17</v>
      </c>
      <c r="T590" s="11" t="s">
        <v>17</v>
      </c>
    </row>
    <row r="591" spans="1:20" ht="28.5">
      <c r="A591" s="6">
        <v>1</v>
      </c>
      <c r="B591" s="6"/>
      <c r="C591" s="7" t="s">
        <v>775</v>
      </c>
      <c r="D591" s="8" t="s">
        <v>17</v>
      </c>
      <c r="E591" s="9"/>
      <c r="F591" s="9"/>
      <c r="G591" s="9"/>
      <c r="H591" s="10" t="s">
        <v>17</v>
      </c>
      <c r="I591" s="9"/>
      <c r="J591" s="10" t="s">
        <v>17</v>
      </c>
      <c r="K591" s="8" t="s">
        <v>22</v>
      </c>
      <c r="L591" s="7" t="s">
        <v>580</v>
      </c>
      <c r="M591" s="7" t="s">
        <v>176</v>
      </c>
      <c r="N591" s="9">
        <v>1900</v>
      </c>
      <c r="O591" s="9">
        <v>0</v>
      </c>
      <c r="P591" s="9">
        <v>0</v>
      </c>
      <c r="Q591" s="9">
        <v>0</v>
      </c>
      <c r="R591" s="10" t="s">
        <v>25</v>
      </c>
      <c r="S591" s="13">
        <v>0</v>
      </c>
      <c r="T591" s="11" t="s">
        <v>17</v>
      </c>
    </row>
    <row r="592" spans="1:20">
      <c r="A592" s="6">
        <v>1</v>
      </c>
      <c r="B592" s="6"/>
      <c r="C592" s="6"/>
      <c r="D592" s="8" t="s">
        <v>17</v>
      </c>
      <c r="E592" s="9"/>
      <c r="F592" s="9"/>
      <c r="G592" s="9"/>
      <c r="H592" s="10" t="s">
        <v>17</v>
      </c>
      <c r="I592" s="9"/>
      <c r="J592" s="10" t="s">
        <v>17</v>
      </c>
      <c r="K592" s="8" t="s">
        <v>22</v>
      </c>
      <c r="L592" s="7" t="s">
        <v>582</v>
      </c>
      <c r="M592" s="7" t="s">
        <v>176</v>
      </c>
      <c r="N592" s="9">
        <v>255</v>
      </c>
      <c r="O592" s="9">
        <v>0</v>
      </c>
      <c r="P592" s="9">
        <v>0</v>
      </c>
      <c r="Q592" s="9">
        <v>0</v>
      </c>
      <c r="R592" s="10" t="s">
        <v>25</v>
      </c>
      <c r="S592" s="13">
        <v>0</v>
      </c>
      <c r="T592" s="11" t="s">
        <v>17</v>
      </c>
    </row>
    <row r="593" spans="1:20" ht="42.75">
      <c r="A593" s="6">
        <v>1</v>
      </c>
      <c r="B593" s="6"/>
      <c r="C593" s="6"/>
      <c r="D593" s="8" t="s">
        <v>17</v>
      </c>
      <c r="E593" s="9"/>
      <c r="F593" s="9"/>
      <c r="G593" s="9"/>
      <c r="H593" s="10" t="s">
        <v>17</v>
      </c>
      <c r="I593" s="9"/>
      <c r="J593" s="10" t="s">
        <v>17</v>
      </c>
      <c r="K593" s="8" t="s">
        <v>22</v>
      </c>
      <c r="L593" s="7" t="s">
        <v>776</v>
      </c>
      <c r="M593" s="7" t="s">
        <v>766</v>
      </c>
      <c r="N593" s="9">
        <v>3000</v>
      </c>
      <c r="O593" s="9">
        <v>1500</v>
      </c>
      <c r="P593" s="9">
        <v>1677</v>
      </c>
      <c r="Q593" s="9">
        <v>627</v>
      </c>
      <c r="R593" s="13">
        <v>20.9</v>
      </c>
      <c r="S593" s="13">
        <v>-58.2</v>
      </c>
      <c r="T593" s="11" t="s">
        <v>3075</v>
      </c>
    </row>
    <row r="594" spans="1:20" ht="28.5">
      <c r="A594" s="6">
        <v>1</v>
      </c>
      <c r="B594" s="6"/>
      <c r="C594" s="6"/>
      <c r="D594" s="8" t="s">
        <v>17</v>
      </c>
      <c r="E594" s="9"/>
      <c r="F594" s="9"/>
      <c r="G594" s="9"/>
      <c r="H594" s="10" t="s">
        <v>17</v>
      </c>
      <c r="I594" s="9"/>
      <c r="J594" s="10" t="s">
        <v>17</v>
      </c>
      <c r="K594" s="8" t="s">
        <v>22</v>
      </c>
      <c r="L594" s="7" t="s">
        <v>777</v>
      </c>
      <c r="M594" s="7" t="s">
        <v>176</v>
      </c>
      <c r="N594" s="9">
        <v>1984</v>
      </c>
      <c r="O594" s="9">
        <v>984</v>
      </c>
      <c r="P594" s="9">
        <v>879</v>
      </c>
      <c r="Q594" s="9">
        <v>959</v>
      </c>
      <c r="R594" s="13">
        <v>48.3</v>
      </c>
      <c r="S594" s="13">
        <v>-2.5</v>
      </c>
      <c r="T594" s="11" t="s">
        <v>778</v>
      </c>
    </row>
    <row r="595" spans="1:20">
      <c r="A595" s="6">
        <v>1</v>
      </c>
      <c r="B595" s="6"/>
      <c r="C595" s="6"/>
      <c r="D595" s="8" t="s">
        <v>17</v>
      </c>
      <c r="E595" s="9"/>
      <c r="F595" s="9"/>
      <c r="G595" s="9"/>
      <c r="H595" s="10" t="s">
        <v>17</v>
      </c>
      <c r="I595" s="9"/>
      <c r="J595" s="10" t="s">
        <v>17</v>
      </c>
      <c r="K595" s="8" t="s">
        <v>22</v>
      </c>
      <c r="L595" s="7" t="s">
        <v>779</v>
      </c>
      <c r="M595" s="7" t="s">
        <v>176</v>
      </c>
      <c r="N595" s="9">
        <v>850</v>
      </c>
      <c r="O595" s="9">
        <v>0</v>
      </c>
      <c r="P595" s="34" t="s">
        <v>3217</v>
      </c>
      <c r="Q595" s="9">
        <v>0</v>
      </c>
      <c r="R595" s="10" t="s">
        <v>25</v>
      </c>
      <c r="S595" s="13">
        <v>0</v>
      </c>
      <c r="T595" s="11" t="s">
        <v>17</v>
      </c>
    </row>
    <row r="596" spans="1:20" ht="42.75">
      <c r="A596" s="6">
        <v>1</v>
      </c>
      <c r="B596" s="6"/>
      <c r="C596" s="7" t="s">
        <v>780</v>
      </c>
      <c r="D596" s="8" t="s">
        <v>57</v>
      </c>
      <c r="E596" s="9">
        <v>251083703</v>
      </c>
      <c r="F596" s="9">
        <v>354901266</v>
      </c>
      <c r="G596" s="9">
        <f t="shared" ref="G596:G597" si="10">IFERROR(F596-E596,0)</f>
        <v>103817563</v>
      </c>
      <c r="H596" s="12">
        <f t="shared" ref="H596:H597" si="11">IFERROR((F596/E596-1)*100,0)</f>
        <v>41.347790302423569</v>
      </c>
      <c r="I596" s="9">
        <v>750960885</v>
      </c>
      <c r="J596" s="12">
        <v>47.3</v>
      </c>
      <c r="K596" s="8" t="s">
        <v>17</v>
      </c>
      <c r="L596" s="7" t="s">
        <v>17</v>
      </c>
      <c r="M596" s="7" t="s">
        <v>17</v>
      </c>
      <c r="N596" s="9"/>
      <c r="O596" s="9"/>
      <c r="P596" s="9"/>
      <c r="Q596" s="9"/>
      <c r="R596" s="10" t="s">
        <v>17</v>
      </c>
      <c r="S596" s="10" t="s">
        <v>17</v>
      </c>
      <c r="T596" s="11" t="s">
        <v>17</v>
      </c>
    </row>
    <row r="597" spans="1:20">
      <c r="A597" s="6">
        <v>1</v>
      </c>
      <c r="B597" s="6"/>
      <c r="C597" s="6"/>
      <c r="D597" s="8" t="s">
        <v>668</v>
      </c>
      <c r="E597" s="9">
        <v>0</v>
      </c>
      <c r="F597" s="9">
        <v>0</v>
      </c>
      <c r="G597" s="9">
        <f t="shared" si="10"/>
        <v>0</v>
      </c>
      <c r="H597" s="12">
        <f t="shared" si="11"/>
        <v>0</v>
      </c>
      <c r="I597" s="9">
        <v>33969056</v>
      </c>
      <c r="J597" s="10" t="s">
        <v>25</v>
      </c>
      <c r="K597" s="8" t="s">
        <v>17</v>
      </c>
      <c r="L597" s="7" t="s">
        <v>17</v>
      </c>
      <c r="M597" s="7" t="s">
        <v>17</v>
      </c>
      <c r="N597" s="9"/>
      <c r="O597" s="9"/>
      <c r="P597" s="9"/>
      <c r="Q597" s="9"/>
      <c r="R597" s="10" t="s">
        <v>17</v>
      </c>
      <c r="S597" s="10" t="s">
        <v>17</v>
      </c>
      <c r="T597" s="11" t="s">
        <v>17</v>
      </c>
    </row>
    <row r="598" spans="1:20" ht="57">
      <c r="A598" s="6">
        <v>1</v>
      </c>
      <c r="B598" s="6"/>
      <c r="C598" s="7" t="s">
        <v>775</v>
      </c>
      <c r="D598" s="8" t="s">
        <v>17</v>
      </c>
      <c r="E598" s="9"/>
      <c r="F598" s="9"/>
      <c r="G598" s="9"/>
      <c r="H598" s="10" t="s">
        <v>17</v>
      </c>
      <c r="I598" s="9"/>
      <c r="J598" s="10" t="s">
        <v>17</v>
      </c>
      <c r="K598" s="8" t="s">
        <v>22</v>
      </c>
      <c r="L598" s="7" t="s">
        <v>781</v>
      </c>
      <c r="M598" s="7" t="s">
        <v>60</v>
      </c>
      <c r="N598" s="9">
        <v>540000</v>
      </c>
      <c r="O598" s="9">
        <v>263000</v>
      </c>
      <c r="P598" s="9">
        <v>264400</v>
      </c>
      <c r="Q598" s="9">
        <v>268658</v>
      </c>
      <c r="R598" s="13">
        <v>49.8</v>
      </c>
      <c r="S598" s="13">
        <v>2.2000000000000002</v>
      </c>
      <c r="T598" s="11" t="s">
        <v>782</v>
      </c>
    </row>
    <row r="599" spans="1:20">
      <c r="A599" s="6">
        <v>1</v>
      </c>
      <c r="B599" s="6"/>
      <c r="C599" s="6"/>
      <c r="D599" s="6"/>
      <c r="E599" s="6"/>
      <c r="F599" s="6"/>
      <c r="G599" s="6"/>
      <c r="H599" s="6"/>
      <c r="I599" s="6"/>
      <c r="J599" s="6"/>
      <c r="K599" s="6"/>
      <c r="L599" s="6"/>
      <c r="M599" s="6"/>
      <c r="N599" s="6"/>
      <c r="O599" s="6"/>
      <c r="P599" s="6"/>
      <c r="Q599" s="6"/>
      <c r="R599" s="6"/>
      <c r="S599" s="6"/>
      <c r="T599" s="11"/>
    </row>
    <row r="600" spans="1:20">
      <c r="A600" s="6">
        <v>1</v>
      </c>
      <c r="B600" s="6"/>
      <c r="C600" s="6"/>
      <c r="D600" s="8" t="s">
        <v>17</v>
      </c>
      <c r="E600" s="9"/>
      <c r="F600" s="9"/>
      <c r="G600" s="9"/>
      <c r="H600" s="10" t="s">
        <v>17</v>
      </c>
      <c r="I600" s="9"/>
      <c r="J600" s="10" t="s">
        <v>17</v>
      </c>
      <c r="K600" s="8" t="s">
        <v>22</v>
      </c>
      <c r="L600" s="7" t="s">
        <v>783</v>
      </c>
      <c r="M600" s="7" t="s">
        <v>769</v>
      </c>
      <c r="N600" s="9">
        <v>8000</v>
      </c>
      <c r="O600" s="9">
        <v>2500</v>
      </c>
      <c r="P600" s="9">
        <v>2000</v>
      </c>
      <c r="Q600" s="9">
        <v>2500</v>
      </c>
      <c r="R600" s="13">
        <v>31.3</v>
      </c>
      <c r="S600" s="13">
        <v>0</v>
      </c>
      <c r="T600" s="11" t="s">
        <v>17</v>
      </c>
    </row>
    <row r="601" spans="1:20">
      <c r="A601" s="6">
        <v>1</v>
      </c>
      <c r="B601" s="6"/>
      <c r="C601" s="6"/>
      <c r="D601" s="8" t="s">
        <v>17</v>
      </c>
      <c r="E601" s="9"/>
      <c r="F601" s="9"/>
      <c r="G601" s="9"/>
      <c r="H601" s="10" t="s">
        <v>17</v>
      </c>
      <c r="I601" s="9"/>
      <c r="J601" s="10" t="s">
        <v>17</v>
      </c>
      <c r="K601" s="8" t="s">
        <v>22</v>
      </c>
      <c r="L601" s="7" t="s">
        <v>783</v>
      </c>
      <c r="M601" s="7" t="s">
        <v>470</v>
      </c>
      <c r="N601" s="9">
        <v>8</v>
      </c>
      <c r="O601" s="9">
        <v>2</v>
      </c>
      <c r="P601" s="9">
        <v>2</v>
      </c>
      <c r="Q601" s="9">
        <v>2</v>
      </c>
      <c r="R601" s="13">
        <v>25</v>
      </c>
      <c r="S601" s="13">
        <v>0</v>
      </c>
      <c r="T601" s="11" t="s">
        <v>17</v>
      </c>
    </row>
    <row r="602" spans="1:20" ht="42.75">
      <c r="A602" s="6">
        <v>1</v>
      </c>
      <c r="B602" s="6"/>
      <c r="C602" s="7" t="s">
        <v>784</v>
      </c>
      <c r="D602" s="8" t="s">
        <v>159</v>
      </c>
      <c r="E602" s="9">
        <v>946478171</v>
      </c>
      <c r="F602" s="9">
        <v>1327253941</v>
      </c>
      <c r="G602" s="9">
        <f>IFERROR(F602-E602,0)</f>
        <v>380775770</v>
      </c>
      <c r="H602" s="12">
        <f>IFERROR((F602/E602-1)*100,0)</f>
        <v>40.230803167672846</v>
      </c>
      <c r="I602" s="9">
        <v>2595068000</v>
      </c>
      <c r="J602" s="12">
        <v>51.1</v>
      </c>
      <c r="K602" s="8" t="s">
        <v>17</v>
      </c>
      <c r="L602" s="7" t="s">
        <v>17</v>
      </c>
      <c r="M602" s="7" t="s">
        <v>17</v>
      </c>
      <c r="N602" s="9"/>
      <c r="O602" s="9"/>
      <c r="P602" s="9"/>
      <c r="Q602" s="9"/>
      <c r="R602" s="10" t="s">
        <v>17</v>
      </c>
      <c r="S602" s="10" t="s">
        <v>17</v>
      </c>
      <c r="T602" s="11" t="s">
        <v>17</v>
      </c>
    </row>
    <row r="603" spans="1:20" ht="28.5">
      <c r="A603" s="6">
        <v>1</v>
      </c>
      <c r="B603" s="6"/>
      <c r="C603" s="7" t="s">
        <v>775</v>
      </c>
      <c r="D603" s="8" t="s">
        <v>17</v>
      </c>
      <c r="E603" s="9"/>
      <c r="F603" s="9"/>
      <c r="G603" s="9"/>
      <c r="H603" s="10" t="s">
        <v>17</v>
      </c>
      <c r="I603" s="9"/>
      <c r="J603" s="10" t="s">
        <v>17</v>
      </c>
      <c r="K603" s="8" t="s">
        <v>22</v>
      </c>
      <c r="L603" s="7" t="s">
        <v>163</v>
      </c>
      <c r="M603" s="7" t="s">
        <v>164</v>
      </c>
      <c r="N603" s="9">
        <v>7490</v>
      </c>
      <c r="O603" s="9">
        <v>7490</v>
      </c>
      <c r="P603" s="9">
        <v>7215</v>
      </c>
      <c r="Q603" s="9">
        <v>7205</v>
      </c>
      <c r="R603" s="10" t="s">
        <v>62</v>
      </c>
      <c r="S603" s="13">
        <v>-3.8</v>
      </c>
      <c r="T603" s="11" t="s">
        <v>785</v>
      </c>
    </row>
    <row r="604" spans="1:20" ht="28.5">
      <c r="A604" s="6">
        <v>1</v>
      </c>
      <c r="B604" s="6"/>
      <c r="C604" s="6"/>
      <c r="D604" s="8" t="s">
        <v>17</v>
      </c>
      <c r="E604" s="9"/>
      <c r="F604" s="9"/>
      <c r="G604" s="9"/>
      <c r="H604" s="10" t="s">
        <v>17</v>
      </c>
      <c r="I604" s="9"/>
      <c r="J604" s="10" t="s">
        <v>17</v>
      </c>
      <c r="K604" s="8" t="s">
        <v>22</v>
      </c>
      <c r="L604" s="7" t="s">
        <v>576</v>
      </c>
      <c r="M604" s="7" t="s">
        <v>577</v>
      </c>
      <c r="N604" s="9">
        <v>8390</v>
      </c>
      <c r="O604" s="9">
        <v>8390</v>
      </c>
      <c r="P604" s="9">
        <v>8601</v>
      </c>
      <c r="Q604" s="9">
        <v>8749</v>
      </c>
      <c r="R604" s="10" t="s">
        <v>62</v>
      </c>
      <c r="S604" s="13">
        <v>4.3</v>
      </c>
      <c r="T604" s="11" t="s">
        <v>786</v>
      </c>
    </row>
    <row r="605" spans="1:20" ht="42.75">
      <c r="A605" s="6">
        <v>1</v>
      </c>
      <c r="B605" s="6"/>
      <c r="C605" s="7" t="s">
        <v>787</v>
      </c>
      <c r="D605" s="8" t="s">
        <v>668</v>
      </c>
      <c r="E605" s="9">
        <v>8237507</v>
      </c>
      <c r="F605" s="9">
        <v>3181898</v>
      </c>
      <c r="G605" s="9">
        <f>IFERROR(F605-E605,0)</f>
        <v>-5055609</v>
      </c>
      <c r="H605" s="12">
        <f>IFERROR((F605/E605-1)*100,0)</f>
        <v>-61.373046481174462</v>
      </c>
      <c r="I605" s="9">
        <v>42117803</v>
      </c>
      <c r="J605" s="12">
        <v>7.6</v>
      </c>
      <c r="K605" s="8" t="s">
        <v>17</v>
      </c>
      <c r="L605" s="7" t="s">
        <v>17</v>
      </c>
      <c r="M605" s="7" t="s">
        <v>17</v>
      </c>
      <c r="N605" s="9"/>
      <c r="O605" s="9"/>
      <c r="P605" s="9"/>
      <c r="Q605" s="9"/>
      <c r="R605" s="10" t="s">
        <v>17</v>
      </c>
      <c r="S605" s="10" t="s">
        <v>17</v>
      </c>
      <c r="T605" s="11" t="s">
        <v>17</v>
      </c>
    </row>
    <row r="606" spans="1:20" ht="42.75">
      <c r="A606" s="6">
        <v>1</v>
      </c>
      <c r="B606" s="6"/>
      <c r="C606" s="7" t="s">
        <v>788</v>
      </c>
      <c r="D606" s="8" t="s">
        <v>17</v>
      </c>
      <c r="E606" s="9"/>
      <c r="F606" s="9"/>
      <c r="G606" s="9"/>
      <c r="H606" s="10" t="s">
        <v>17</v>
      </c>
      <c r="I606" s="9"/>
      <c r="J606" s="10" t="s">
        <v>17</v>
      </c>
      <c r="K606" s="8" t="s">
        <v>22</v>
      </c>
      <c r="L606" s="7" t="s">
        <v>789</v>
      </c>
      <c r="M606" s="7" t="s">
        <v>790</v>
      </c>
      <c r="N606" s="9">
        <v>70</v>
      </c>
      <c r="O606" s="9">
        <v>70</v>
      </c>
      <c r="P606" s="9">
        <v>38</v>
      </c>
      <c r="Q606" s="9">
        <v>25</v>
      </c>
      <c r="R606" s="10" t="s">
        <v>62</v>
      </c>
      <c r="S606" s="13">
        <v>-64.3</v>
      </c>
      <c r="T606" s="11" t="s">
        <v>791</v>
      </c>
    </row>
    <row r="607" spans="1:20" ht="28.5">
      <c r="A607" s="6">
        <v>1</v>
      </c>
      <c r="B607" s="6"/>
      <c r="C607" s="7" t="s">
        <v>792</v>
      </c>
      <c r="D607" s="8" t="s">
        <v>668</v>
      </c>
      <c r="E607" s="9">
        <v>3355809935</v>
      </c>
      <c r="F607" s="9">
        <v>3876013531</v>
      </c>
      <c r="G607" s="9">
        <f>IFERROR(F607-E607,0)</f>
        <v>520203596</v>
      </c>
      <c r="H607" s="12">
        <f>IFERROR((F607/E607-1)*100,0)</f>
        <v>15.50158102145318</v>
      </c>
      <c r="I607" s="9">
        <v>7326986624</v>
      </c>
      <c r="J607" s="12">
        <v>52.9</v>
      </c>
      <c r="K607" s="8" t="s">
        <v>17</v>
      </c>
      <c r="L607" s="7" t="s">
        <v>17</v>
      </c>
      <c r="M607" s="7" t="s">
        <v>17</v>
      </c>
      <c r="N607" s="9"/>
      <c r="O607" s="9"/>
      <c r="P607" s="9"/>
      <c r="Q607" s="9"/>
      <c r="R607" s="10" t="s">
        <v>17</v>
      </c>
      <c r="S607" s="10" t="s">
        <v>17</v>
      </c>
      <c r="T607" s="11" t="s">
        <v>17</v>
      </c>
    </row>
    <row r="608" spans="1:20" ht="28.5">
      <c r="A608" s="6">
        <v>1</v>
      </c>
      <c r="B608" s="6"/>
      <c r="C608" s="7" t="s">
        <v>793</v>
      </c>
      <c r="D608" s="8" t="s">
        <v>17</v>
      </c>
      <c r="E608" s="9"/>
      <c r="F608" s="9"/>
      <c r="G608" s="9"/>
      <c r="H608" s="10" t="s">
        <v>17</v>
      </c>
      <c r="I608" s="9"/>
      <c r="J608" s="10" t="s">
        <v>17</v>
      </c>
      <c r="K608" s="8" t="s">
        <v>22</v>
      </c>
      <c r="L608" s="7" t="s">
        <v>794</v>
      </c>
      <c r="M608" s="7" t="s">
        <v>795</v>
      </c>
      <c r="N608" s="9">
        <v>95461</v>
      </c>
      <c r="O608" s="9">
        <v>47540</v>
      </c>
      <c r="P608" s="9">
        <v>53264</v>
      </c>
      <c r="Q608" s="9">
        <v>54183</v>
      </c>
      <c r="R608" s="13">
        <v>56.8</v>
      </c>
      <c r="S608" s="13">
        <v>14</v>
      </c>
      <c r="T608" s="11" t="s">
        <v>796</v>
      </c>
    </row>
    <row r="609" spans="1:20" ht="57">
      <c r="A609" s="6">
        <v>1</v>
      </c>
      <c r="B609" s="6"/>
      <c r="C609" s="6"/>
      <c r="D609" s="8" t="s">
        <v>17</v>
      </c>
      <c r="E609" s="9"/>
      <c r="F609" s="9"/>
      <c r="G609" s="9"/>
      <c r="H609" s="10" t="s">
        <v>17</v>
      </c>
      <c r="I609" s="9"/>
      <c r="J609" s="10" t="s">
        <v>17</v>
      </c>
      <c r="K609" s="8" t="s">
        <v>22</v>
      </c>
      <c r="L609" s="7" t="s">
        <v>797</v>
      </c>
      <c r="M609" s="7" t="s">
        <v>798</v>
      </c>
      <c r="N609" s="9">
        <v>9242257</v>
      </c>
      <c r="O609" s="9">
        <v>4821129</v>
      </c>
      <c r="P609" s="9">
        <v>3685746</v>
      </c>
      <c r="Q609" s="9">
        <v>4990662</v>
      </c>
      <c r="R609" s="13">
        <v>54</v>
      </c>
      <c r="S609" s="13">
        <v>3.5</v>
      </c>
      <c r="T609" s="11" t="s">
        <v>3076</v>
      </c>
    </row>
    <row r="610" spans="1:20">
      <c r="A610" s="6">
        <v>1</v>
      </c>
      <c r="B610" s="6"/>
      <c r="C610" s="6"/>
      <c r="D610" s="6"/>
      <c r="E610" s="6"/>
      <c r="F610" s="6"/>
      <c r="G610" s="6"/>
      <c r="H610" s="6"/>
      <c r="I610" s="6"/>
      <c r="J610" s="6"/>
      <c r="K610" s="6"/>
      <c r="L610" s="6"/>
      <c r="M610" s="6"/>
      <c r="N610" s="6"/>
      <c r="O610" s="6"/>
      <c r="P610" s="6"/>
      <c r="Q610" s="6"/>
      <c r="R610" s="6"/>
      <c r="S610" s="6"/>
      <c r="T610" s="11"/>
    </row>
    <row r="611" spans="1:20" ht="28.5">
      <c r="A611" s="6">
        <v>1</v>
      </c>
      <c r="B611" s="6"/>
      <c r="C611" s="6"/>
      <c r="D611" s="8" t="s">
        <v>17</v>
      </c>
      <c r="E611" s="9"/>
      <c r="F611" s="9"/>
      <c r="G611" s="9"/>
      <c r="H611" s="10" t="s">
        <v>17</v>
      </c>
      <c r="I611" s="9"/>
      <c r="J611" s="10" t="s">
        <v>17</v>
      </c>
      <c r="K611" s="8" t="s">
        <v>22</v>
      </c>
      <c r="L611" s="7" t="s">
        <v>797</v>
      </c>
      <c r="M611" s="7" t="s">
        <v>799</v>
      </c>
      <c r="N611" s="9">
        <v>210000</v>
      </c>
      <c r="O611" s="9">
        <v>118000</v>
      </c>
      <c r="P611" s="9">
        <v>118242</v>
      </c>
      <c r="Q611" s="9">
        <v>166289</v>
      </c>
      <c r="R611" s="13">
        <v>79.2</v>
      </c>
      <c r="S611" s="13">
        <v>40.9</v>
      </c>
      <c r="T611" s="11" t="s">
        <v>800</v>
      </c>
    </row>
    <row r="612" spans="1:20" ht="42.75">
      <c r="A612" s="6">
        <v>1</v>
      </c>
      <c r="B612" s="6"/>
      <c r="C612" s="6"/>
      <c r="D612" s="8" t="s">
        <v>17</v>
      </c>
      <c r="E612" s="9"/>
      <c r="F612" s="9"/>
      <c r="G612" s="9"/>
      <c r="H612" s="10" t="s">
        <v>17</v>
      </c>
      <c r="I612" s="9"/>
      <c r="J612" s="10" t="s">
        <v>17</v>
      </c>
      <c r="K612" s="8" t="s">
        <v>22</v>
      </c>
      <c r="L612" s="7" t="s">
        <v>797</v>
      </c>
      <c r="M612" s="7" t="s">
        <v>801</v>
      </c>
      <c r="N612" s="9">
        <v>615</v>
      </c>
      <c r="O612" s="9">
        <v>615</v>
      </c>
      <c r="P612" s="9">
        <v>479</v>
      </c>
      <c r="Q612" s="9">
        <v>464</v>
      </c>
      <c r="R612" s="10" t="s">
        <v>62</v>
      </c>
      <c r="S612" s="13">
        <v>-24.6</v>
      </c>
      <c r="T612" s="11" t="s">
        <v>802</v>
      </c>
    </row>
    <row r="613" spans="1:20" ht="42.75">
      <c r="A613" s="6">
        <v>1</v>
      </c>
      <c r="B613" s="6"/>
      <c r="C613" s="6"/>
      <c r="D613" s="8" t="s">
        <v>17</v>
      </c>
      <c r="E613" s="9"/>
      <c r="F613" s="9"/>
      <c r="G613" s="9"/>
      <c r="H613" s="10" t="s">
        <v>17</v>
      </c>
      <c r="I613" s="9"/>
      <c r="J613" s="10" t="s">
        <v>17</v>
      </c>
      <c r="K613" s="8" t="s">
        <v>22</v>
      </c>
      <c r="L613" s="7" t="s">
        <v>803</v>
      </c>
      <c r="M613" s="7" t="s">
        <v>804</v>
      </c>
      <c r="N613" s="9">
        <v>1881526</v>
      </c>
      <c r="O613" s="9">
        <v>955000</v>
      </c>
      <c r="P613" s="9">
        <v>554118</v>
      </c>
      <c r="Q613" s="9">
        <v>600984</v>
      </c>
      <c r="R613" s="13">
        <v>31.9</v>
      </c>
      <c r="S613" s="13">
        <v>-37.1</v>
      </c>
      <c r="T613" s="11" t="s">
        <v>805</v>
      </c>
    </row>
    <row r="614" spans="1:20" ht="28.5">
      <c r="A614" s="6">
        <v>1</v>
      </c>
      <c r="B614" s="6"/>
      <c r="C614" s="6"/>
      <c r="D614" s="8" t="s">
        <v>17</v>
      </c>
      <c r="E614" s="9"/>
      <c r="F614" s="9"/>
      <c r="G614" s="9"/>
      <c r="H614" s="10" t="s">
        <v>17</v>
      </c>
      <c r="I614" s="9"/>
      <c r="J614" s="10" t="s">
        <v>17</v>
      </c>
      <c r="K614" s="8" t="s">
        <v>22</v>
      </c>
      <c r="L614" s="7" t="s">
        <v>806</v>
      </c>
      <c r="M614" s="7" t="s">
        <v>685</v>
      </c>
      <c r="N614" s="9">
        <v>19057</v>
      </c>
      <c r="O614" s="9">
        <v>19057</v>
      </c>
      <c r="P614" s="9">
        <v>20700</v>
      </c>
      <c r="Q614" s="9">
        <v>18951</v>
      </c>
      <c r="R614" s="10" t="s">
        <v>62</v>
      </c>
      <c r="S614" s="13">
        <v>-0.6</v>
      </c>
      <c r="T614" s="11" t="s">
        <v>807</v>
      </c>
    </row>
    <row r="615" spans="1:20" ht="57">
      <c r="A615" s="6">
        <v>1</v>
      </c>
      <c r="B615" s="6"/>
      <c r="C615" s="6"/>
      <c r="D615" s="8" t="s">
        <v>17</v>
      </c>
      <c r="E615" s="9"/>
      <c r="F615" s="9"/>
      <c r="G615" s="9"/>
      <c r="H615" s="10" t="s">
        <v>17</v>
      </c>
      <c r="I615" s="9"/>
      <c r="J615" s="10" t="s">
        <v>17</v>
      </c>
      <c r="K615" s="8" t="s">
        <v>22</v>
      </c>
      <c r="L615" s="7" t="s">
        <v>808</v>
      </c>
      <c r="M615" s="7" t="s">
        <v>809</v>
      </c>
      <c r="N615" s="9">
        <v>2816</v>
      </c>
      <c r="O615" s="9">
        <v>2816</v>
      </c>
      <c r="P615" s="9">
        <v>4003</v>
      </c>
      <c r="Q615" s="9">
        <v>4002</v>
      </c>
      <c r="R615" s="10" t="s">
        <v>62</v>
      </c>
      <c r="S615" s="13">
        <v>42.1</v>
      </c>
      <c r="T615" s="11" t="s">
        <v>810</v>
      </c>
    </row>
    <row r="616" spans="1:20">
      <c r="A616" s="6">
        <v>1</v>
      </c>
      <c r="B616" s="6"/>
      <c r="C616" s="6"/>
      <c r="D616" s="6"/>
      <c r="E616" s="6"/>
      <c r="F616" s="6"/>
      <c r="G616" s="6"/>
      <c r="H616" s="6"/>
      <c r="I616" s="6"/>
      <c r="J616" s="6"/>
      <c r="K616" s="6"/>
      <c r="L616" s="6"/>
      <c r="M616" s="6"/>
      <c r="N616" s="6"/>
      <c r="O616" s="6"/>
      <c r="P616" s="6"/>
      <c r="Q616" s="6"/>
      <c r="R616" s="6"/>
      <c r="S616" s="6"/>
      <c r="T616" s="11"/>
    </row>
    <row r="617" spans="1:20" ht="42.75">
      <c r="A617" s="6">
        <v>1</v>
      </c>
      <c r="B617" s="6"/>
      <c r="C617" s="6"/>
      <c r="D617" s="8" t="s">
        <v>17</v>
      </c>
      <c r="E617" s="9"/>
      <c r="F617" s="9"/>
      <c r="G617" s="9"/>
      <c r="H617" s="10" t="s">
        <v>17</v>
      </c>
      <c r="I617" s="9"/>
      <c r="J617" s="10" t="s">
        <v>17</v>
      </c>
      <c r="K617" s="8" t="s">
        <v>22</v>
      </c>
      <c r="L617" s="7" t="s">
        <v>808</v>
      </c>
      <c r="M617" s="7" t="s">
        <v>811</v>
      </c>
      <c r="N617" s="9">
        <v>276</v>
      </c>
      <c r="O617" s="9">
        <v>276</v>
      </c>
      <c r="P617" s="9">
        <v>289</v>
      </c>
      <c r="Q617" s="9">
        <v>285</v>
      </c>
      <c r="R617" s="10" t="s">
        <v>62</v>
      </c>
      <c r="S617" s="13">
        <v>3.3</v>
      </c>
      <c r="T617" s="11" t="s">
        <v>812</v>
      </c>
    </row>
    <row r="618" spans="1:20" ht="42.75">
      <c r="A618" s="6">
        <v>1</v>
      </c>
      <c r="B618" s="6"/>
      <c r="C618" s="7" t="s">
        <v>813</v>
      </c>
      <c r="D618" s="8" t="s">
        <v>668</v>
      </c>
      <c r="E618" s="9">
        <v>1859167929</v>
      </c>
      <c r="F618" s="9">
        <v>2920320922</v>
      </c>
      <c r="G618" s="9">
        <f>IFERROR(F618-E618,0)</f>
        <v>1061152993</v>
      </c>
      <c r="H618" s="12">
        <f>IFERROR((F618/E618-1)*100,0)</f>
        <v>57.076769475620615</v>
      </c>
      <c r="I618" s="9">
        <v>5948072732</v>
      </c>
      <c r="J618" s="12">
        <v>49.1</v>
      </c>
      <c r="K618" s="8" t="s">
        <v>17</v>
      </c>
      <c r="L618" s="7" t="s">
        <v>17</v>
      </c>
      <c r="M618" s="7" t="s">
        <v>17</v>
      </c>
      <c r="N618" s="9"/>
      <c r="O618" s="9"/>
      <c r="P618" s="9"/>
      <c r="Q618" s="9"/>
      <c r="R618" s="10" t="s">
        <v>17</v>
      </c>
      <c r="S618" s="10" t="s">
        <v>17</v>
      </c>
      <c r="T618" s="11" t="s">
        <v>17</v>
      </c>
    </row>
    <row r="619" spans="1:20" ht="28.5">
      <c r="A619" s="6">
        <v>1</v>
      </c>
      <c r="B619" s="6"/>
      <c r="C619" s="7" t="s">
        <v>793</v>
      </c>
      <c r="D619" s="8" t="s">
        <v>17</v>
      </c>
      <c r="E619" s="9"/>
      <c r="F619" s="9"/>
      <c r="G619" s="9"/>
      <c r="H619" s="10" t="s">
        <v>17</v>
      </c>
      <c r="I619" s="9"/>
      <c r="J619" s="10" t="s">
        <v>17</v>
      </c>
      <c r="K619" s="8" t="s">
        <v>22</v>
      </c>
      <c r="L619" s="7" t="s">
        <v>678</v>
      </c>
      <c r="M619" s="7" t="s">
        <v>310</v>
      </c>
      <c r="N619" s="9">
        <v>24952</v>
      </c>
      <c r="O619" s="9">
        <v>12402</v>
      </c>
      <c r="P619" s="9">
        <v>15250</v>
      </c>
      <c r="Q619" s="9">
        <v>14615</v>
      </c>
      <c r="R619" s="13">
        <v>58.6</v>
      </c>
      <c r="S619" s="13">
        <v>17.8</v>
      </c>
      <c r="T619" s="11" t="s">
        <v>814</v>
      </c>
    </row>
    <row r="620" spans="1:20" ht="99.75">
      <c r="A620" s="6">
        <v>1</v>
      </c>
      <c r="B620" s="6"/>
      <c r="C620" s="6"/>
      <c r="D620" s="8" t="s">
        <v>17</v>
      </c>
      <c r="E620" s="9"/>
      <c r="F620" s="9"/>
      <c r="G620" s="9"/>
      <c r="H620" s="10" t="s">
        <v>17</v>
      </c>
      <c r="I620" s="9"/>
      <c r="J620" s="10" t="s">
        <v>17</v>
      </c>
      <c r="K620" s="8" t="s">
        <v>22</v>
      </c>
      <c r="L620" s="7" t="s">
        <v>683</v>
      </c>
      <c r="M620" s="7" t="s">
        <v>685</v>
      </c>
      <c r="N620" s="9">
        <v>139449</v>
      </c>
      <c r="O620" s="9">
        <v>139449</v>
      </c>
      <c r="P620" s="9">
        <v>144898</v>
      </c>
      <c r="Q620" s="9">
        <v>139968</v>
      </c>
      <c r="R620" s="10" t="s">
        <v>62</v>
      </c>
      <c r="S620" s="13">
        <v>0.4</v>
      </c>
      <c r="T620" s="11" t="s">
        <v>815</v>
      </c>
    </row>
    <row r="621" spans="1:20">
      <c r="A621" s="6">
        <v>1</v>
      </c>
      <c r="B621" s="6"/>
      <c r="C621" s="6"/>
      <c r="D621" s="6"/>
      <c r="E621" s="6"/>
      <c r="F621" s="6"/>
      <c r="G621" s="6"/>
      <c r="H621" s="6"/>
      <c r="I621" s="6"/>
      <c r="J621" s="6"/>
      <c r="K621" s="6"/>
      <c r="L621" s="6"/>
      <c r="M621" s="6"/>
      <c r="N621" s="6"/>
      <c r="O621" s="6"/>
      <c r="P621" s="6"/>
      <c r="Q621" s="6"/>
      <c r="R621" s="6"/>
      <c r="S621" s="6"/>
      <c r="T621" s="11"/>
    </row>
    <row r="622" spans="1:20" ht="99.75">
      <c r="A622" s="6">
        <v>1</v>
      </c>
      <c r="B622" s="6"/>
      <c r="C622" s="6"/>
      <c r="D622" s="8" t="s">
        <v>17</v>
      </c>
      <c r="E622" s="9"/>
      <c r="F622" s="9"/>
      <c r="G622" s="9"/>
      <c r="H622" s="10" t="s">
        <v>17</v>
      </c>
      <c r="I622" s="9"/>
      <c r="J622" s="10" t="s">
        <v>17</v>
      </c>
      <c r="K622" s="8" t="s">
        <v>22</v>
      </c>
      <c r="L622" s="7" t="s">
        <v>683</v>
      </c>
      <c r="M622" s="7" t="s">
        <v>809</v>
      </c>
      <c r="N622" s="9">
        <v>3033</v>
      </c>
      <c r="O622" s="9">
        <v>3033</v>
      </c>
      <c r="P622" s="9">
        <v>5392</v>
      </c>
      <c r="Q622" s="9">
        <v>3058</v>
      </c>
      <c r="R622" s="10" t="s">
        <v>62</v>
      </c>
      <c r="S622" s="13">
        <v>0.8</v>
      </c>
      <c r="T622" s="11" t="s">
        <v>816</v>
      </c>
    </row>
    <row r="623" spans="1:20">
      <c r="A623" s="6">
        <v>1</v>
      </c>
      <c r="B623" s="6"/>
      <c r="C623" s="6"/>
      <c r="D623" s="6"/>
      <c r="E623" s="6"/>
      <c r="F623" s="6"/>
      <c r="G623" s="6"/>
      <c r="H623" s="6"/>
      <c r="I623" s="6"/>
      <c r="J623" s="6"/>
      <c r="K623" s="6"/>
      <c r="L623" s="6"/>
      <c r="M623" s="6"/>
      <c r="N623" s="6"/>
      <c r="O623" s="6"/>
      <c r="P623" s="6"/>
      <c r="Q623" s="6"/>
      <c r="R623" s="6"/>
      <c r="S623" s="6"/>
      <c r="T623" s="11"/>
    </row>
    <row r="624" spans="1:20" ht="99.75">
      <c r="A624" s="6">
        <v>1</v>
      </c>
      <c r="B624" s="6"/>
      <c r="C624" s="6"/>
      <c r="D624" s="8" t="s">
        <v>17</v>
      </c>
      <c r="E624" s="9"/>
      <c r="F624" s="9"/>
      <c r="G624" s="9"/>
      <c r="H624" s="10" t="s">
        <v>17</v>
      </c>
      <c r="I624" s="9"/>
      <c r="J624" s="10" t="s">
        <v>17</v>
      </c>
      <c r="K624" s="8" t="s">
        <v>22</v>
      </c>
      <c r="L624" s="7" t="s">
        <v>683</v>
      </c>
      <c r="M624" s="7" t="s">
        <v>817</v>
      </c>
      <c r="N624" s="9">
        <v>55000</v>
      </c>
      <c r="O624" s="9">
        <v>55000</v>
      </c>
      <c r="P624" s="9">
        <v>61453</v>
      </c>
      <c r="Q624" s="9">
        <v>55683</v>
      </c>
      <c r="R624" s="10" t="s">
        <v>62</v>
      </c>
      <c r="S624" s="13">
        <v>1.2</v>
      </c>
      <c r="T624" s="11" t="s">
        <v>816</v>
      </c>
    </row>
    <row r="625" spans="1:20">
      <c r="A625" s="6">
        <v>1</v>
      </c>
      <c r="B625" s="6"/>
      <c r="C625" s="6"/>
      <c r="D625" s="6"/>
      <c r="E625" s="6"/>
      <c r="F625" s="6"/>
      <c r="G625" s="6"/>
      <c r="H625" s="6"/>
      <c r="I625" s="6"/>
      <c r="J625" s="6"/>
      <c r="K625" s="6"/>
      <c r="L625" s="6"/>
      <c r="M625" s="6"/>
      <c r="N625" s="6"/>
      <c r="O625" s="6"/>
      <c r="P625" s="6"/>
      <c r="Q625" s="6"/>
      <c r="R625" s="6"/>
      <c r="S625" s="6"/>
      <c r="T625" s="11"/>
    </row>
    <row r="626" spans="1:20" ht="42.75">
      <c r="A626" s="6">
        <v>1</v>
      </c>
      <c r="B626" s="6"/>
      <c r="C626" s="6"/>
      <c r="D626" s="8" t="s">
        <v>17</v>
      </c>
      <c r="E626" s="9"/>
      <c r="F626" s="9"/>
      <c r="G626" s="9"/>
      <c r="H626" s="10" t="s">
        <v>17</v>
      </c>
      <c r="I626" s="9"/>
      <c r="J626" s="10" t="s">
        <v>17</v>
      </c>
      <c r="K626" s="8" t="s">
        <v>22</v>
      </c>
      <c r="L626" s="7" t="s">
        <v>818</v>
      </c>
      <c r="M626" s="7" t="s">
        <v>809</v>
      </c>
      <c r="N626" s="9">
        <v>1185</v>
      </c>
      <c r="O626" s="9">
        <v>1185</v>
      </c>
      <c r="P626" s="9">
        <v>1494</v>
      </c>
      <c r="Q626" s="9">
        <v>1514</v>
      </c>
      <c r="R626" s="10" t="s">
        <v>62</v>
      </c>
      <c r="S626" s="13">
        <v>27.8</v>
      </c>
      <c r="T626" s="11" t="s">
        <v>819</v>
      </c>
    </row>
    <row r="627" spans="1:20">
      <c r="A627" s="6">
        <v>1</v>
      </c>
      <c r="B627" s="6"/>
      <c r="C627" s="6"/>
      <c r="D627" s="8" t="s">
        <v>17</v>
      </c>
      <c r="E627" s="9"/>
      <c r="F627" s="9"/>
      <c r="G627" s="9"/>
      <c r="H627" s="10" t="s">
        <v>17</v>
      </c>
      <c r="I627" s="9"/>
      <c r="J627" s="10" t="s">
        <v>17</v>
      </c>
      <c r="K627" s="8" t="s">
        <v>22</v>
      </c>
      <c r="L627" s="7" t="s">
        <v>820</v>
      </c>
      <c r="M627" s="7" t="s">
        <v>809</v>
      </c>
      <c r="N627" s="9">
        <v>1177</v>
      </c>
      <c r="O627" s="9">
        <v>1177</v>
      </c>
      <c r="P627" s="9">
        <v>988</v>
      </c>
      <c r="Q627" s="9">
        <v>1034</v>
      </c>
      <c r="R627" s="10" t="s">
        <v>62</v>
      </c>
      <c r="S627" s="13">
        <v>-12.1</v>
      </c>
      <c r="T627" s="11" t="s">
        <v>821</v>
      </c>
    </row>
    <row r="628" spans="1:20" ht="28.5">
      <c r="A628" s="6">
        <v>1</v>
      </c>
      <c r="B628" s="6"/>
      <c r="C628" s="6"/>
      <c r="D628" s="8" t="s">
        <v>17</v>
      </c>
      <c r="E628" s="9"/>
      <c r="F628" s="9"/>
      <c r="G628" s="9"/>
      <c r="H628" s="10" t="s">
        <v>17</v>
      </c>
      <c r="I628" s="9"/>
      <c r="J628" s="10" t="s">
        <v>17</v>
      </c>
      <c r="K628" s="8" t="s">
        <v>22</v>
      </c>
      <c r="L628" s="7" t="s">
        <v>822</v>
      </c>
      <c r="M628" s="7" t="s">
        <v>687</v>
      </c>
      <c r="N628" s="9">
        <v>197</v>
      </c>
      <c r="O628" s="9">
        <v>197</v>
      </c>
      <c r="P628" s="9">
        <v>217</v>
      </c>
      <c r="Q628" s="9">
        <v>305</v>
      </c>
      <c r="R628" s="10" t="s">
        <v>62</v>
      </c>
      <c r="S628" s="13">
        <v>54.8</v>
      </c>
      <c r="T628" s="11" t="s">
        <v>823</v>
      </c>
    </row>
    <row r="629" spans="1:20" ht="30">
      <c r="A629" s="6">
        <v>1</v>
      </c>
      <c r="B629" s="6"/>
      <c r="C629" s="19" t="s">
        <v>824</v>
      </c>
      <c r="D629" s="8" t="s">
        <v>17</v>
      </c>
      <c r="E629" s="9"/>
      <c r="F629" s="9"/>
      <c r="G629" s="9"/>
      <c r="H629" s="10" t="s">
        <v>17</v>
      </c>
      <c r="I629" s="9"/>
      <c r="J629" s="10" t="s">
        <v>17</v>
      </c>
      <c r="K629" s="8" t="s">
        <v>17</v>
      </c>
      <c r="L629" s="7" t="s">
        <v>17</v>
      </c>
      <c r="M629" s="7" t="s">
        <v>17</v>
      </c>
      <c r="N629" s="9"/>
      <c r="O629" s="9"/>
      <c r="P629" s="9"/>
      <c r="Q629" s="9"/>
      <c r="R629" s="10" t="s">
        <v>17</v>
      </c>
      <c r="S629" s="10" t="s">
        <v>17</v>
      </c>
      <c r="T629" s="11" t="s">
        <v>17</v>
      </c>
    </row>
    <row r="630" spans="1:20" ht="28.5">
      <c r="A630" s="6">
        <v>1</v>
      </c>
      <c r="B630" s="6"/>
      <c r="C630" s="7" t="s">
        <v>825</v>
      </c>
      <c r="D630" s="8" t="s">
        <v>668</v>
      </c>
      <c r="E630" s="9">
        <v>2448143442</v>
      </c>
      <c r="F630" s="9">
        <v>3570634888</v>
      </c>
      <c r="G630" s="9">
        <f>IFERROR(F630-E630,0)</f>
        <v>1122491446</v>
      </c>
      <c r="H630" s="12">
        <f>IFERROR((F630/E630-1)*100,0)</f>
        <v>45.850722091798076</v>
      </c>
      <c r="I630" s="9">
        <v>7323814316</v>
      </c>
      <c r="J630" s="12">
        <v>48.8</v>
      </c>
      <c r="K630" s="8" t="s">
        <v>17</v>
      </c>
      <c r="L630" s="7" t="s">
        <v>17</v>
      </c>
      <c r="M630" s="7" t="s">
        <v>17</v>
      </c>
      <c r="N630" s="9"/>
      <c r="O630" s="9"/>
      <c r="P630" s="9"/>
      <c r="Q630" s="9"/>
      <c r="R630" s="10" t="s">
        <v>17</v>
      </c>
      <c r="S630" s="10" t="s">
        <v>17</v>
      </c>
      <c r="T630" s="11" t="s">
        <v>17</v>
      </c>
    </row>
    <row r="631" spans="1:20" ht="42.75">
      <c r="A631" s="6">
        <v>1</v>
      </c>
      <c r="B631" s="6"/>
      <c r="C631" s="7" t="s">
        <v>826</v>
      </c>
      <c r="D631" s="8" t="s">
        <v>17</v>
      </c>
      <c r="E631" s="9"/>
      <c r="F631" s="9"/>
      <c r="G631" s="9"/>
      <c r="H631" s="10" t="s">
        <v>17</v>
      </c>
      <c r="I631" s="9"/>
      <c r="J631" s="10" t="s">
        <v>17</v>
      </c>
      <c r="K631" s="8" t="s">
        <v>22</v>
      </c>
      <c r="L631" s="7" t="s">
        <v>827</v>
      </c>
      <c r="M631" s="7" t="s">
        <v>828</v>
      </c>
      <c r="N631" s="9">
        <v>400</v>
      </c>
      <c r="O631" s="9">
        <v>200</v>
      </c>
      <c r="P631" s="9">
        <v>187</v>
      </c>
      <c r="Q631" s="9">
        <v>360</v>
      </c>
      <c r="R631" s="13">
        <v>90</v>
      </c>
      <c r="S631" s="13">
        <v>80</v>
      </c>
      <c r="T631" s="11" t="s">
        <v>829</v>
      </c>
    </row>
    <row r="632" spans="1:20" ht="42.75">
      <c r="A632" s="6">
        <v>1</v>
      </c>
      <c r="B632" s="6"/>
      <c r="C632" s="6"/>
      <c r="D632" s="8" t="s">
        <v>17</v>
      </c>
      <c r="E632" s="9"/>
      <c r="F632" s="9"/>
      <c r="G632" s="9"/>
      <c r="H632" s="10" t="s">
        <v>17</v>
      </c>
      <c r="I632" s="9"/>
      <c r="J632" s="10" t="s">
        <v>17</v>
      </c>
      <c r="K632" s="8" t="s">
        <v>22</v>
      </c>
      <c r="L632" s="7" t="s">
        <v>827</v>
      </c>
      <c r="M632" s="7" t="s">
        <v>830</v>
      </c>
      <c r="N632" s="9">
        <v>150000</v>
      </c>
      <c r="O632" s="9">
        <v>75000</v>
      </c>
      <c r="P632" s="9">
        <v>76824</v>
      </c>
      <c r="Q632" s="9">
        <v>74558</v>
      </c>
      <c r="R632" s="13">
        <v>49.7</v>
      </c>
      <c r="S632" s="13">
        <v>-0.6</v>
      </c>
      <c r="T632" s="11" t="s">
        <v>831</v>
      </c>
    </row>
    <row r="633" spans="1:20">
      <c r="A633" s="6">
        <v>1</v>
      </c>
      <c r="B633" s="6"/>
      <c r="C633" s="6"/>
      <c r="D633" s="6"/>
      <c r="E633" s="6"/>
      <c r="F633" s="6"/>
      <c r="G633" s="6"/>
      <c r="H633" s="6"/>
      <c r="I633" s="6"/>
      <c r="J633" s="6"/>
      <c r="K633" s="6"/>
      <c r="L633" s="6"/>
      <c r="M633" s="6"/>
      <c r="N633" s="6"/>
      <c r="O633" s="6"/>
      <c r="P633" s="6"/>
      <c r="Q633" s="6"/>
      <c r="R633" s="6"/>
      <c r="S633" s="6"/>
      <c r="T633" s="11"/>
    </row>
    <row r="634" spans="1:20" ht="185.25">
      <c r="A634" s="6">
        <v>1</v>
      </c>
      <c r="B634" s="6"/>
      <c r="C634" s="6"/>
      <c r="D634" s="8" t="s">
        <v>17</v>
      </c>
      <c r="E634" s="9"/>
      <c r="F634" s="9"/>
      <c r="G634" s="9"/>
      <c r="H634" s="10" t="s">
        <v>17</v>
      </c>
      <c r="I634" s="9"/>
      <c r="J634" s="10" t="s">
        <v>17</v>
      </c>
      <c r="K634" s="8" t="s">
        <v>22</v>
      </c>
      <c r="L634" s="7" t="s">
        <v>832</v>
      </c>
      <c r="M634" s="7" t="s">
        <v>833</v>
      </c>
      <c r="N634" s="9">
        <v>8</v>
      </c>
      <c r="O634" s="9">
        <v>4</v>
      </c>
      <c r="P634" s="9">
        <v>8</v>
      </c>
      <c r="Q634" s="9">
        <v>7</v>
      </c>
      <c r="R634" s="13">
        <v>87.5</v>
      </c>
      <c r="S634" s="13">
        <v>75</v>
      </c>
      <c r="T634" s="11" t="s">
        <v>3077</v>
      </c>
    </row>
    <row r="635" spans="1:20">
      <c r="A635" s="6">
        <v>1</v>
      </c>
      <c r="B635" s="6"/>
      <c r="C635" s="6"/>
      <c r="D635" s="6"/>
      <c r="E635" s="6"/>
      <c r="F635" s="6"/>
      <c r="G635" s="6"/>
      <c r="H635" s="6"/>
      <c r="I635" s="6"/>
      <c r="J635" s="6"/>
      <c r="K635" s="6"/>
      <c r="L635" s="6"/>
      <c r="M635" s="6"/>
      <c r="N635" s="6"/>
      <c r="O635" s="6"/>
      <c r="P635" s="6"/>
      <c r="Q635" s="6"/>
      <c r="R635" s="6"/>
      <c r="S635" s="6"/>
      <c r="T635" s="11"/>
    </row>
    <row r="636" spans="1:20" ht="42.75">
      <c r="A636" s="6">
        <v>1</v>
      </c>
      <c r="B636" s="6"/>
      <c r="C636" s="6"/>
      <c r="D636" s="8" t="s">
        <v>17</v>
      </c>
      <c r="E636" s="9"/>
      <c r="F636" s="9"/>
      <c r="G636" s="9"/>
      <c r="H636" s="10" t="s">
        <v>17</v>
      </c>
      <c r="I636" s="9"/>
      <c r="J636" s="10" t="s">
        <v>17</v>
      </c>
      <c r="K636" s="8" t="s">
        <v>22</v>
      </c>
      <c r="L636" s="7" t="s">
        <v>834</v>
      </c>
      <c r="M636" s="7" t="s">
        <v>835</v>
      </c>
      <c r="N636" s="9">
        <v>1200</v>
      </c>
      <c r="O636" s="9">
        <v>600</v>
      </c>
      <c r="P636" s="9">
        <v>495</v>
      </c>
      <c r="Q636" s="9">
        <v>426</v>
      </c>
      <c r="R636" s="13">
        <v>35.5</v>
      </c>
      <c r="S636" s="13">
        <v>-29</v>
      </c>
      <c r="T636" s="11" t="s">
        <v>836</v>
      </c>
    </row>
    <row r="637" spans="1:20" ht="57">
      <c r="A637" s="6">
        <v>1</v>
      </c>
      <c r="B637" s="6"/>
      <c r="C637" s="6"/>
      <c r="D637" s="8" t="s">
        <v>17</v>
      </c>
      <c r="E637" s="9"/>
      <c r="F637" s="9"/>
      <c r="G637" s="9"/>
      <c r="H637" s="10" t="s">
        <v>17</v>
      </c>
      <c r="I637" s="9"/>
      <c r="J637" s="10" t="s">
        <v>17</v>
      </c>
      <c r="K637" s="8" t="s">
        <v>22</v>
      </c>
      <c r="L637" s="7" t="s">
        <v>837</v>
      </c>
      <c r="M637" s="7" t="s">
        <v>681</v>
      </c>
      <c r="N637" s="9">
        <v>2200</v>
      </c>
      <c r="O637" s="9">
        <v>1100</v>
      </c>
      <c r="P637" s="9">
        <v>1305</v>
      </c>
      <c r="Q637" s="9">
        <v>589</v>
      </c>
      <c r="R637" s="13">
        <v>26.8</v>
      </c>
      <c r="S637" s="13">
        <v>-46.5</v>
      </c>
      <c r="T637" s="11" t="s">
        <v>838</v>
      </c>
    </row>
    <row r="638" spans="1:20">
      <c r="A638" s="6">
        <v>1</v>
      </c>
      <c r="B638" s="6"/>
      <c r="C638" s="6"/>
      <c r="D638" s="6"/>
      <c r="E638" s="6"/>
      <c r="F638" s="6"/>
      <c r="G638" s="6"/>
      <c r="H638" s="6"/>
      <c r="I638" s="6"/>
      <c r="J638" s="6"/>
      <c r="K638" s="6"/>
      <c r="L638" s="6"/>
      <c r="M638" s="6"/>
      <c r="N638" s="6"/>
      <c r="O638" s="6"/>
      <c r="P638" s="6"/>
      <c r="Q638" s="6"/>
      <c r="R638" s="6"/>
      <c r="S638" s="6"/>
      <c r="T638" s="11"/>
    </row>
    <row r="639" spans="1:20" ht="28.5">
      <c r="A639" s="6">
        <v>1</v>
      </c>
      <c r="B639" s="6"/>
      <c r="C639" s="6"/>
      <c r="D639" s="8" t="s">
        <v>17</v>
      </c>
      <c r="E639" s="9"/>
      <c r="F639" s="9"/>
      <c r="G639" s="9"/>
      <c r="H639" s="10" t="s">
        <v>17</v>
      </c>
      <c r="I639" s="9"/>
      <c r="J639" s="10" t="s">
        <v>17</v>
      </c>
      <c r="K639" s="8" t="s">
        <v>22</v>
      </c>
      <c r="L639" s="7" t="s">
        <v>670</v>
      </c>
      <c r="M639" s="7" t="s">
        <v>671</v>
      </c>
      <c r="N639" s="9">
        <v>2844</v>
      </c>
      <c r="O639" s="9">
        <v>1290</v>
      </c>
      <c r="P639" s="9">
        <v>1112</v>
      </c>
      <c r="Q639" s="9">
        <v>1292</v>
      </c>
      <c r="R639" s="13">
        <v>45.4</v>
      </c>
      <c r="S639" s="13">
        <v>0.2</v>
      </c>
      <c r="T639" s="11" t="s">
        <v>839</v>
      </c>
    </row>
    <row r="640" spans="1:20" ht="99.75">
      <c r="A640" s="6">
        <v>1</v>
      </c>
      <c r="B640" s="6"/>
      <c r="C640" s="6"/>
      <c r="D640" s="8" t="s">
        <v>17</v>
      </c>
      <c r="E640" s="9"/>
      <c r="F640" s="9"/>
      <c r="G640" s="9"/>
      <c r="H640" s="10" t="s">
        <v>17</v>
      </c>
      <c r="I640" s="9"/>
      <c r="J640" s="10" t="s">
        <v>17</v>
      </c>
      <c r="K640" s="8" t="s">
        <v>22</v>
      </c>
      <c r="L640" s="7" t="s">
        <v>840</v>
      </c>
      <c r="M640" s="7" t="s">
        <v>841</v>
      </c>
      <c r="N640" s="9">
        <v>400</v>
      </c>
      <c r="O640" s="9">
        <v>200</v>
      </c>
      <c r="P640" s="9">
        <v>127</v>
      </c>
      <c r="Q640" s="9">
        <v>228</v>
      </c>
      <c r="R640" s="13">
        <v>57</v>
      </c>
      <c r="S640" s="13">
        <v>14</v>
      </c>
      <c r="T640" s="11" t="s">
        <v>842</v>
      </c>
    </row>
    <row r="641" spans="1:20">
      <c r="A641" s="6">
        <v>1</v>
      </c>
      <c r="B641" s="6"/>
      <c r="C641" s="6"/>
      <c r="D641" s="6"/>
      <c r="E641" s="6"/>
      <c r="F641" s="6"/>
      <c r="G641" s="6"/>
      <c r="H641" s="6"/>
      <c r="I641" s="6"/>
      <c r="J641" s="6"/>
      <c r="K641" s="6"/>
      <c r="L641" s="6"/>
      <c r="M641" s="6"/>
      <c r="N641" s="6"/>
      <c r="O641" s="6"/>
      <c r="P641" s="6"/>
      <c r="Q641" s="6"/>
      <c r="R641" s="6"/>
      <c r="S641" s="6"/>
      <c r="T641" s="11"/>
    </row>
    <row r="642" spans="1:20" ht="28.5">
      <c r="A642" s="6">
        <v>1</v>
      </c>
      <c r="B642" s="6"/>
      <c r="C642" s="6"/>
      <c r="D642" s="8" t="s">
        <v>17</v>
      </c>
      <c r="E642" s="9"/>
      <c r="F642" s="9"/>
      <c r="G642" s="9"/>
      <c r="H642" s="10" t="s">
        <v>17</v>
      </c>
      <c r="I642" s="9"/>
      <c r="J642" s="10" t="s">
        <v>17</v>
      </c>
      <c r="K642" s="8" t="s">
        <v>22</v>
      </c>
      <c r="L642" s="7" t="s">
        <v>843</v>
      </c>
      <c r="M642" s="7" t="s">
        <v>844</v>
      </c>
      <c r="N642" s="9">
        <v>120</v>
      </c>
      <c r="O642" s="9">
        <v>60</v>
      </c>
      <c r="P642" s="9">
        <v>41</v>
      </c>
      <c r="Q642" s="9">
        <v>50</v>
      </c>
      <c r="R642" s="13">
        <v>41.7</v>
      </c>
      <c r="S642" s="13">
        <v>-16.7</v>
      </c>
      <c r="T642" s="11" t="s">
        <v>845</v>
      </c>
    </row>
    <row r="643" spans="1:20" ht="42.75">
      <c r="A643" s="6">
        <v>1</v>
      </c>
      <c r="B643" s="6"/>
      <c r="C643" s="6"/>
      <c r="D643" s="8" t="s">
        <v>17</v>
      </c>
      <c r="E643" s="9"/>
      <c r="F643" s="9"/>
      <c r="G643" s="9"/>
      <c r="H643" s="10" t="s">
        <v>17</v>
      </c>
      <c r="I643" s="9"/>
      <c r="J643" s="10" t="s">
        <v>17</v>
      </c>
      <c r="K643" s="8" t="s">
        <v>22</v>
      </c>
      <c r="L643" s="7" t="s">
        <v>843</v>
      </c>
      <c r="M643" s="7" t="s">
        <v>846</v>
      </c>
      <c r="N643" s="9">
        <v>46</v>
      </c>
      <c r="O643" s="9">
        <v>23</v>
      </c>
      <c r="P643" s="9">
        <v>16</v>
      </c>
      <c r="Q643" s="9">
        <v>23</v>
      </c>
      <c r="R643" s="13">
        <v>50</v>
      </c>
      <c r="S643" s="13">
        <v>0</v>
      </c>
      <c r="T643" s="11" t="s">
        <v>17</v>
      </c>
    </row>
    <row r="644" spans="1:20" ht="28.5">
      <c r="A644" s="6">
        <v>1</v>
      </c>
      <c r="B644" s="6"/>
      <c r="C644" s="6"/>
      <c r="D644" s="8" t="s">
        <v>17</v>
      </c>
      <c r="E644" s="9"/>
      <c r="F644" s="9"/>
      <c r="G644" s="9"/>
      <c r="H644" s="10" t="s">
        <v>17</v>
      </c>
      <c r="I644" s="9"/>
      <c r="J644" s="10" t="s">
        <v>17</v>
      </c>
      <c r="K644" s="8" t="s">
        <v>22</v>
      </c>
      <c r="L644" s="7" t="s">
        <v>843</v>
      </c>
      <c r="M644" s="7" t="s">
        <v>847</v>
      </c>
      <c r="N644" s="9">
        <v>480</v>
      </c>
      <c r="O644" s="9">
        <v>240</v>
      </c>
      <c r="P644" s="9">
        <v>280</v>
      </c>
      <c r="Q644" s="9">
        <v>262</v>
      </c>
      <c r="R644" s="13">
        <v>54.6</v>
      </c>
      <c r="S644" s="13">
        <v>9.1999999999999993</v>
      </c>
      <c r="T644" s="11" t="s">
        <v>845</v>
      </c>
    </row>
    <row r="645" spans="1:20" ht="71.25">
      <c r="A645" s="6">
        <v>1</v>
      </c>
      <c r="B645" s="6"/>
      <c r="C645" s="6"/>
      <c r="D645" s="8" t="s">
        <v>17</v>
      </c>
      <c r="E645" s="9"/>
      <c r="F645" s="9"/>
      <c r="G645" s="9"/>
      <c r="H645" s="10" t="s">
        <v>17</v>
      </c>
      <c r="I645" s="9"/>
      <c r="J645" s="10" t="s">
        <v>17</v>
      </c>
      <c r="K645" s="8" t="s">
        <v>22</v>
      </c>
      <c r="L645" s="7" t="s">
        <v>848</v>
      </c>
      <c r="M645" s="7" t="s">
        <v>675</v>
      </c>
      <c r="N645" s="9">
        <v>14400</v>
      </c>
      <c r="O645" s="9">
        <v>7200</v>
      </c>
      <c r="P645" s="9">
        <v>7116</v>
      </c>
      <c r="Q645" s="9">
        <v>5902</v>
      </c>
      <c r="R645" s="13">
        <v>41</v>
      </c>
      <c r="S645" s="13">
        <v>-18</v>
      </c>
      <c r="T645" s="11" t="s">
        <v>3078</v>
      </c>
    </row>
    <row r="646" spans="1:20">
      <c r="A646" s="6">
        <v>1</v>
      </c>
      <c r="B646" s="6"/>
      <c r="C646" s="6"/>
      <c r="D646" s="6"/>
      <c r="E646" s="6"/>
      <c r="F646" s="6"/>
      <c r="G646" s="6"/>
      <c r="H646" s="6"/>
      <c r="I646" s="6"/>
      <c r="J646" s="6"/>
      <c r="K646" s="6"/>
      <c r="L646" s="6"/>
      <c r="M646" s="6"/>
      <c r="N646" s="6"/>
      <c r="O646" s="6"/>
      <c r="P646" s="6"/>
      <c r="Q646" s="6"/>
      <c r="R646" s="6"/>
      <c r="S646" s="6"/>
      <c r="T646" s="11"/>
    </row>
    <row r="647" spans="1:20" ht="42.75">
      <c r="A647" s="6">
        <v>1</v>
      </c>
      <c r="B647" s="6"/>
      <c r="C647" s="7" t="s">
        <v>849</v>
      </c>
      <c r="D647" s="8" t="s">
        <v>159</v>
      </c>
      <c r="E647" s="9">
        <v>682943875</v>
      </c>
      <c r="F647" s="9">
        <v>979243141</v>
      </c>
      <c r="G647" s="9">
        <f>IFERROR(F647-E647,0)</f>
        <v>296299266</v>
      </c>
      <c r="H647" s="12">
        <f>IFERROR((F647/E647-1)*100,0)</f>
        <v>43.385595339002059</v>
      </c>
      <c r="I647" s="9">
        <v>1711749435</v>
      </c>
      <c r="J647" s="12">
        <v>57.2</v>
      </c>
      <c r="K647" s="8" t="s">
        <v>17</v>
      </c>
      <c r="L647" s="7" t="s">
        <v>17</v>
      </c>
      <c r="M647" s="7" t="s">
        <v>17</v>
      </c>
      <c r="N647" s="9"/>
      <c r="O647" s="9"/>
      <c r="P647" s="9"/>
      <c r="Q647" s="9"/>
      <c r="R647" s="10" t="s">
        <v>17</v>
      </c>
      <c r="S647" s="10" t="s">
        <v>17</v>
      </c>
      <c r="T647" s="11" t="s">
        <v>17</v>
      </c>
    </row>
    <row r="648" spans="1:20" ht="28.5">
      <c r="A648" s="6">
        <v>1</v>
      </c>
      <c r="B648" s="6"/>
      <c r="C648" s="7" t="s">
        <v>850</v>
      </c>
      <c r="D648" s="8" t="s">
        <v>17</v>
      </c>
      <c r="E648" s="9"/>
      <c r="F648" s="9"/>
      <c r="G648" s="9"/>
      <c r="H648" s="10" t="s">
        <v>17</v>
      </c>
      <c r="I648" s="9"/>
      <c r="J648" s="10" t="s">
        <v>17</v>
      </c>
      <c r="K648" s="8" t="s">
        <v>22</v>
      </c>
      <c r="L648" s="7" t="s">
        <v>161</v>
      </c>
      <c r="M648" s="7" t="s">
        <v>162</v>
      </c>
      <c r="N648" s="9">
        <v>159</v>
      </c>
      <c r="O648" s="9">
        <v>160</v>
      </c>
      <c r="P648" s="9">
        <v>141</v>
      </c>
      <c r="Q648" s="9">
        <v>146</v>
      </c>
      <c r="R648" s="10" t="s">
        <v>62</v>
      </c>
      <c r="S648" s="13">
        <v>-8.6999999999999993</v>
      </c>
      <c r="T648" s="11" t="s">
        <v>3079</v>
      </c>
    </row>
    <row r="649" spans="1:20" ht="42.75">
      <c r="A649" s="6">
        <v>1</v>
      </c>
      <c r="B649" s="6"/>
      <c r="C649" s="6"/>
      <c r="D649" s="8" t="s">
        <v>17</v>
      </c>
      <c r="E649" s="9"/>
      <c r="F649" s="9"/>
      <c r="G649" s="9"/>
      <c r="H649" s="10" t="s">
        <v>17</v>
      </c>
      <c r="I649" s="9"/>
      <c r="J649" s="10" t="s">
        <v>17</v>
      </c>
      <c r="K649" s="8" t="s">
        <v>22</v>
      </c>
      <c r="L649" s="7" t="s">
        <v>163</v>
      </c>
      <c r="M649" s="7" t="s">
        <v>164</v>
      </c>
      <c r="N649" s="9">
        <v>5654</v>
      </c>
      <c r="O649" s="9">
        <v>5647</v>
      </c>
      <c r="P649" s="9">
        <v>5376</v>
      </c>
      <c r="Q649" s="9">
        <v>5392</v>
      </c>
      <c r="R649" s="10" t="s">
        <v>62</v>
      </c>
      <c r="S649" s="13">
        <v>-4.5</v>
      </c>
      <c r="T649" s="11" t="s">
        <v>3080</v>
      </c>
    </row>
    <row r="650" spans="1:20">
      <c r="A650" s="6">
        <v>1</v>
      </c>
      <c r="B650" s="6"/>
      <c r="C650" s="6"/>
      <c r="D650" s="6"/>
      <c r="E650" s="6"/>
      <c r="F650" s="6"/>
      <c r="G650" s="6"/>
      <c r="H650" s="6"/>
      <c r="I650" s="6"/>
      <c r="J650" s="6"/>
      <c r="K650" s="6"/>
      <c r="L650" s="6"/>
      <c r="M650" s="6"/>
      <c r="N650" s="6"/>
      <c r="O650" s="6"/>
      <c r="P650" s="6"/>
      <c r="Q650" s="6"/>
      <c r="R650" s="6"/>
      <c r="S650" s="6"/>
      <c r="T650" s="11"/>
    </row>
    <row r="651" spans="1:20" ht="28.5">
      <c r="A651" s="6">
        <v>1</v>
      </c>
      <c r="B651" s="6"/>
      <c r="C651" s="6"/>
      <c r="D651" s="8" t="s">
        <v>17</v>
      </c>
      <c r="E651" s="9"/>
      <c r="F651" s="9"/>
      <c r="G651" s="9"/>
      <c r="H651" s="10" t="s">
        <v>17</v>
      </c>
      <c r="I651" s="9"/>
      <c r="J651" s="10" t="s">
        <v>17</v>
      </c>
      <c r="K651" s="8" t="s">
        <v>22</v>
      </c>
      <c r="L651" s="7" t="s">
        <v>576</v>
      </c>
      <c r="M651" s="7" t="s">
        <v>577</v>
      </c>
      <c r="N651" s="9">
        <v>7486</v>
      </c>
      <c r="O651" s="9">
        <v>7476</v>
      </c>
      <c r="P651" s="9">
        <v>7240</v>
      </c>
      <c r="Q651" s="9">
        <v>7184</v>
      </c>
      <c r="R651" s="10" t="s">
        <v>62</v>
      </c>
      <c r="S651" s="13">
        <v>-3.9</v>
      </c>
      <c r="T651" s="11" t="s">
        <v>3081</v>
      </c>
    </row>
    <row r="652" spans="1:20" ht="42.75">
      <c r="A652" s="6">
        <v>1</v>
      </c>
      <c r="B652" s="6"/>
      <c r="C652" s="6"/>
      <c r="D652" s="8" t="s">
        <v>17</v>
      </c>
      <c r="E652" s="9"/>
      <c r="F652" s="9"/>
      <c r="G652" s="9"/>
      <c r="H652" s="10" t="s">
        <v>17</v>
      </c>
      <c r="I652" s="9"/>
      <c r="J652" s="10" t="s">
        <v>17</v>
      </c>
      <c r="K652" s="8" t="s">
        <v>22</v>
      </c>
      <c r="L652" s="7" t="s">
        <v>851</v>
      </c>
      <c r="M652" s="7" t="s">
        <v>607</v>
      </c>
      <c r="N652" s="9">
        <v>8</v>
      </c>
      <c r="O652" s="9">
        <v>3</v>
      </c>
      <c r="P652" s="9">
        <v>2</v>
      </c>
      <c r="Q652" s="9">
        <v>2</v>
      </c>
      <c r="R652" s="13">
        <v>25</v>
      </c>
      <c r="S652" s="13">
        <v>-33.299999999999997</v>
      </c>
      <c r="T652" s="11" t="s">
        <v>3082</v>
      </c>
    </row>
    <row r="653" spans="1:20">
      <c r="A653" s="6">
        <v>1</v>
      </c>
      <c r="B653" s="6"/>
      <c r="C653" s="6"/>
      <c r="D653" s="6"/>
      <c r="E653" s="6"/>
      <c r="F653" s="6"/>
      <c r="G653" s="6"/>
      <c r="H653" s="6"/>
      <c r="I653" s="6"/>
      <c r="J653" s="6"/>
      <c r="K653" s="6"/>
      <c r="L653" s="6"/>
      <c r="M653" s="6"/>
      <c r="N653" s="6"/>
      <c r="O653" s="6"/>
      <c r="P653" s="6"/>
      <c r="Q653" s="6"/>
      <c r="R653" s="6"/>
      <c r="S653" s="6"/>
      <c r="T653" s="11"/>
    </row>
    <row r="654" spans="1:20" ht="42.75">
      <c r="A654" s="6">
        <v>1</v>
      </c>
      <c r="B654" s="6"/>
      <c r="C654" s="7" t="s">
        <v>852</v>
      </c>
      <c r="D654" s="8" t="s">
        <v>57</v>
      </c>
      <c r="E654" s="9">
        <v>118595196</v>
      </c>
      <c r="F654" s="9">
        <v>163738684</v>
      </c>
      <c r="G654" s="9">
        <f>IFERROR(F654-E654,0)</f>
        <v>45143488</v>
      </c>
      <c r="H654" s="12">
        <f>IFERROR((F654/E654-1)*100,0)</f>
        <v>38.065191106054577</v>
      </c>
      <c r="I654" s="9">
        <v>319411902</v>
      </c>
      <c r="J654" s="12">
        <v>51.3</v>
      </c>
      <c r="K654" s="8" t="s">
        <v>17</v>
      </c>
      <c r="L654" s="7" t="s">
        <v>17</v>
      </c>
      <c r="M654" s="7" t="s">
        <v>17</v>
      </c>
      <c r="N654" s="9"/>
      <c r="O654" s="9"/>
      <c r="P654" s="9"/>
      <c r="Q654" s="9"/>
      <c r="R654" s="10" t="s">
        <v>17</v>
      </c>
      <c r="S654" s="10" t="s">
        <v>17</v>
      </c>
      <c r="T654" s="11" t="s">
        <v>17</v>
      </c>
    </row>
    <row r="655" spans="1:20" ht="142.5">
      <c r="A655" s="6">
        <v>1</v>
      </c>
      <c r="B655" s="6"/>
      <c r="C655" s="7" t="s">
        <v>853</v>
      </c>
      <c r="D655" s="8" t="s">
        <v>17</v>
      </c>
      <c r="E655" s="9"/>
      <c r="F655" s="9"/>
      <c r="G655" s="9"/>
      <c r="H655" s="10" t="s">
        <v>17</v>
      </c>
      <c r="I655" s="9"/>
      <c r="J655" s="10" t="s">
        <v>17</v>
      </c>
      <c r="K655" s="8" t="s">
        <v>22</v>
      </c>
      <c r="L655" s="7" t="s">
        <v>781</v>
      </c>
      <c r="M655" s="7" t="s">
        <v>60</v>
      </c>
      <c r="N655" s="9">
        <v>148489</v>
      </c>
      <c r="O655" s="9">
        <v>70600</v>
      </c>
      <c r="P655" s="9">
        <v>65740</v>
      </c>
      <c r="Q655" s="9">
        <v>108804</v>
      </c>
      <c r="R655" s="13">
        <v>73.3</v>
      </c>
      <c r="S655" s="13">
        <v>54.1</v>
      </c>
      <c r="T655" s="11" t="s">
        <v>854</v>
      </c>
    </row>
    <row r="656" spans="1:20">
      <c r="A656" s="6">
        <v>1</v>
      </c>
      <c r="B656" s="6"/>
      <c r="C656" s="6"/>
      <c r="D656" s="6"/>
      <c r="E656" s="6"/>
      <c r="F656" s="6"/>
      <c r="G656" s="6"/>
      <c r="H656" s="6"/>
      <c r="I656" s="6"/>
      <c r="J656" s="6"/>
      <c r="K656" s="6"/>
      <c r="L656" s="6"/>
      <c r="M656" s="6"/>
      <c r="N656" s="6"/>
      <c r="O656" s="6"/>
      <c r="P656" s="6"/>
      <c r="Q656" s="6"/>
      <c r="R656" s="6"/>
      <c r="S656" s="6"/>
      <c r="T656" s="11"/>
    </row>
    <row r="657" spans="1:20" ht="42.75">
      <c r="A657" s="6">
        <v>1</v>
      </c>
      <c r="B657" s="6"/>
      <c r="C657" s="7" t="s">
        <v>855</v>
      </c>
      <c r="D657" s="8" t="s">
        <v>30</v>
      </c>
      <c r="E657" s="9">
        <v>297056853</v>
      </c>
      <c r="F657" s="9">
        <v>434473998</v>
      </c>
      <c r="G657" s="9">
        <f t="shared" ref="G657:G658" si="12">IFERROR(F657-E657,0)</f>
        <v>137417145</v>
      </c>
      <c r="H657" s="12">
        <f t="shared" ref="H657:H658" si="13">IFERROR((F657/E657-1)*100,0)</f>
        <v>46.259543791773751</v>
      </c>
      <c r="I657" s="9">
        <v>751058368</v>
      </c>
      <c r="J657" s="12">
        <v>57.8</v>
      </c>
      <c r="K657" s="8" t="s">
        <v>17</v>
      </c>
      <c r="L657" s="7" t="s">
        <v>17</v>
      </c>
      <c r="M657" s="7" t="s">
        <v>17</v>
      </c>
      <c r="N657" s="9"/>
      <c r="O657" s="9"/>
      <c r="P657" s="9"/>
      <c r="Q657" s="9"/>
      <c r="R657" s="10" t="s">
        <v>17</v>
      </c>
      <c r="S657" s="10" t="s">
        <v>17</v>
      </c>
      <c r="T657" s="11" t="s">
        <v>17</v>
      </c>
    </row>
    <row r="658" spans="1:20">
      <c r="A658" s="6">
        <v>1</v>
      </c>
      <c r="B658" s="6"/>
      <c r="C658" s="6"/>
      <c r="D658" s="8" t="s">
        <v>668</v>
      </c>
      <c r="E658" s="9">
        <v>0</v>
      </c>
      <c r="F658" s="9">
        <v>6736860</v>
      </c>
      <c r="G658" s="9">
        <f t="shared" si="12"/>
        <v>6736860</v>
      </c>
      <c r="H658" s="12">
        <f t="shared" si="13"/>
        <v>0</v>
      </c>
      <c r="I658" s="9">
        <v>15544206</v>
      </c>
      <c r="J658" s="12">
        <v>43.3</v>
      </c>
      <c r="K658" s="8" t="s">
        <v>17</v>
      </c>
      <c r="L658" s="7" t="s">
        <v>17</v>
      </c>
      <c r="M658" s="7" t="s">
        <v>17</v>
      </c>
      <c r="N658" s="9"/>
      <c r="O658" s="9"/>
      <c r="P658" s="9"/>
      <c r="Q658" s="9"/>
      <c r="R658" s="10" t="s">
        <v>17</v>
      </c>
      <c r="S658" s="10" t="s">
        <v>17</v>
      </c>
      <c r="T658" s="11" t="s">
        <v>17</v>
      </c>
    </row>
    <row r="659" spans="1:20">
      <c r="A659" s="6">
        <v>1</v>
      </c>
      <c r="B659" s="6"/>
      <c r="C659" s="7" t="s">
        <v>856</v>
      </c>
      <c r="D659" s="8" t="s">
        <v>17</v>
      </c>
      <c r="E659" s="9"/>
      <c r="F659" s="9"/>
      <c r="G659" s="9"/>
      <c r="H659" s="10" t="s">
        <v>17</v>
      </c>
      <c r="I659" s="9"/>
      <c r="J659" s="10" t="s">
        <v>17</v>
      </c>
      <c r="K659" s="8" t="s">
        <v>22</v>
      </c>
      <c r="L659" s="7" t="s">
        <v>580</v>
      </c>
      <c r="M659" s="7" t="s">
        <v>176</v>
      </c>
      <c r="N659" s="9">
        <v>284</v>
      </c>
      <c r="O659" s="9">
        <v>0</v>
      </c>
      <c r="P659" s="9">
        <v>0</v>
      </c>
      <c r="Q659" s="9">
        <v>0</v>
      </c>
      <c r="R659" s="10" t="s">
        <v>25</v>
      </c>
      <c r="S659" s="13">
        <v>0</v>
      </c>
      <c r="T659" s="11" t="s">
        <v>17</v>
      </c>
    </row>
    <row r="660" spans="1:20">
      <c r="A660" s="6">
        <v>1</v>
      </c>
      <c r="B660" s="6"/>
      <c r="C660" s="6"/>
      <c r="D660" s="8" t="s">
        <v>17</v>
      </c>
      <c r="E660" s="9"/>
      <c r="F660" s="9"/>
      <c r="G660" s="9"/>
      <c r="H660" s="10" t="s">
        <v>17</v>
      </c>
      <c r="I660" s="9"/>
      <c r="J660" s="10" t="s">
        <v>17</v>
      </c>
      <c r="K660" s="8" t="s">
        <v>22</v>
      </c>
      <c r="L660" s="7" t="s">
        <v>582</v>
      </c>
      <c r="M660" s="7" t="s">
        <v>176</v>
      </c>
      <c r="N660" s="9">
        <v>121</v>
      </c>
      <c r="O660" s="9">
        <v>0</v>
      </c>
      <c r="P660" s="9">
        <v>0</v>
      </c>
      <c r="Q660" s="9">
        <v>0</v>
      </c>
      <c r="R660" s="10" t="s">
        <v>25</v>
      </c>
      <c r="S660" s="13">
        <v>0</v>
      </c>
      <c r="T660" s="11" t="s">
        <v>17</v>
      </c>
    </row>
    <row r="661" spans="1:20">
      <c r="A661" s="6">
        <v>1</v>
      </c>
      <c r="B661" s="6"/>
      <c r="C661" s="6"/>
      <c r="D661" s="8" t="s">
        <v>17</v>
      </c>
      <c r="E661" s="9"/>
      <c r="F661" s="9"/>
      <c r="G661" s="9"/>
      <c r="H661" s="10" t="s">
        <v>17</v>
      </c>
      <c r="I661" s="9"/>
      <c r="J661" s="10" t="s">
        <v>17</v>
      </c>
      <c r="K661" s="8" t="s">
        <v>22</v>
      </c>
      <c r="L661" s="7" t="s">
        <v>182</v>
      </c>
      <c r="M661" s="7" t="s">
        <v>91</v>
      </c>
      <c r="N661" s="9">
        <v>12500</v>
      </c>
      <c r="O661" s="9">
        <v>0</v>
      </c>
      <c r="P661" s="9">
        <v>0</v>
      </c>
      <c r="Q661" s="9">
        <v>0</v>
      </c>
      <c r="R661" s="10" t="s">
        <v>25</v>
      </c>
      <c r="S661" s="13">
        <v>0</v>
      </c>
      <c r="T661" s="11" t="s">
        <v>17</v>
      </c>
    </row>
    <row r="662" spans="1:20">
      <c r="A662" s="6">
        <v>1</v>
      </c>
      <c r="B662" s="6"/>
      <c r="C662" s="6"/>
      <c r="D662" s="8" t="s">
        <v>17</v>
      </c>
      <c r="E662" s="9"/>
      <c r="F662" s="9"/>
      <c r="G662" s="9"/>
      <c r="H662" s="10" t="s">
        <v>17</v>
      </c>
      <c r="I662" s="9"/>
      <c r="J662" s="10" t="s">
        <v>17</v>
      </c>
      <c r="K662" s="8" t="s">
        <v>22</v>
      </c>
      <c r="L662" s="7" t="s">
        <v>857</v>
      </c>
      <c r="M662" s="7" t="s">
        <v>176</v>
      </c>
      <c r="N662" s="9">
        <v>803</v>
      </c>
      <c r="O662" s="9">
        <v>0</v>
      </c>
      <c r="P662" s="9">
        <v>0</v>
      </c>
      <c r="Q662" s="9">
        <v>0</v>
      </c>
      <c r="R662" s="10" t="s">
        <v>25</v>
      </c>
      <c r="S662" s="13">
        <v>0</v>
      </c>
      <c r="T662" s="11" t="s">
        <v>17</v>
      </c>
    </row>
    <row r="663" spans="1:20" ht="42.75">
      <c r="A663" s="6">
        <v>1</v>
      </c>
      <c r="B663" s="6"/>
      <c r="C663" s="7" t="s">
        <v>858</v>
      </c>
      <c r="D663" s="8" t="s">
        <v>668</v>
      </c>
      <c r="E663" s="9">
        <v>56165072</v>
      </c>
      <c r="F663" s="9">
        <v>62333783</v>
      </c>
      <c r="G663" s="9">
        <f>IFERROR(F663-E663,0)</f>
        <v>6168711</v>
      </c>
      <c r="H663" s="12">
        <f>IFERROR((F663/E663-1)*100,0)</f>
        <v>10.983180080317535</v>
      </c>
      <c r="I663" s="9">
        <v>121203816</v>
      </c>
      <c r="J663" s="12">
        <v>51.4</v>
      </c>
      <c r="K663" s="8" t="s">
        <v>17</v>
      </c>
      <c r="L663" s="7" t="s">
        <v>17</v>
      </c>
      <c r="M663" s="7" t="s">
        <v>17</v>
      </c>
      <c r="N663" s="9"/>
      <c r="O663" s="9"/>
      <c r="P663" s="9"/>
      <c r="Q663" s="9"/>
      <c r="R663" s="10" t="s">
        <v>17</v>
      </c>
      <c r="S663" s="10" t="s">
        <v>17</v>
      </c>
      <c r="T663" s="11" t="s">
        <v>17</v>
      </c>
    </row>
    <row r="664" spans="1:20" ht="99.75">
      <c r="A664" s="6">
        <v>1</v>
      </c>
      <c r="B664" s="6"/>
      <c r="C664" s="7" t="s">
        <v>859</v>
      </c>
      <c r="D664" s="8" t="s">
        <v>17</v>
      </c>
      <c r="E664" s="9"/>
      <c r="F664" s="9"/>
      <c r="G664" s="9"/>
      <c r="H664" s="10" t="s">
        <v>17</v>
      </c>
      <c r="I664" s="9"/>
      <c r="J664" s="10" t="s">
        <v>17</v>
      </c>
      <c r="K664" s="8" t="s">
        <v>22</v>
      </c>
      <c r="L664" s="7" t="s">
        <v>860</v>
      </c>
      <c r="M664" s="7" t="s">
        <v>861</v>
      </c>
      <c r="N664" s="9">
        <v>1400</v>
      </c>
      <c r="O664" s="9">
        <v>600</v>
      </c>
      <c r="P664" s="9">
        <v>945</v>
      </c>
      <c r="Q664" s="9">
        <v>560</v>
      </c>
      <c r="R664" s="13">
        <v>40</v>
      </c>
      <c r="S664" s="13">
        <v>-6.7</v>
      </c>
      <c r="T664" s="11" t="s">
        <v>862</v>
      </c>
    </row>
    <row r="665" spans="1:20">
      <c r="A665" s="6">
        <v>1</v>
      </c>
      <c r="B665" s="6"/>
      <c r="C665" s="6"/>
      <c r="D665" s="6"/>
      <c r="E665" s="6"/>
      <c r="F665" s="6"/>
      <c r="G665" s="6"/>
      <c r="H665" s="6"/>
      <c r="I665" s="6"/>
      <c r="J665" s="6"/>
      <c r="K665" s="6"/>
      <c r="L665" s="6"/>
      <c r="M665" s="6"/>
      <c r="N665" s="6"/>
      <c r="O665" s="6"/>
      <c r="P665" s="6"/>
      <c r="Q665" s="6"/>
      <c r="R665" s="6"/>
      <c r="S665" s="6"/>
      <c r="T665" s="11"/>
    </row>
    <row r="666" spans="1:20" ht="42.75">
      <c r="A666" s="6">
        <v>1</v>
      </c>
      <c r="B666" s="6"/>
      <c r="C666" s="6"/>
      <c r="D666" s="8" t="s">
        <v>17</v>
      </c>
      <c r="E666" s="9"/>
      <c r="F666" s="9"/>
      <c r="G666" s="9"/>
      <c r="H666" s="10" t="s">
        <v>17</v>
      </c>
      <c r="I666" s="9"/>
      <c r="J666" s="10" t="s">
        <v>17</v>
      </c>
      <c r="K666" s="8" t="s">
        <v>22</v>
      </c>
      <c r="L666" s="7" t="s">
        <v>863</v>
      </c>
      <c r="M666" s="7" t="s">
        <v>864</v>
      </c>
      <c r="N666" s="9">
        <v>54000</v>
      </c>
      <c r="O666" s="9">
        <v>26470</v>
      </c>
      <c r="P666" s="9">
        <v>25129</v>
      </c>
      <c r="Q666" s="9">
        <v>22801</v>
      </c>
      <c r="R666" s="13">
        <v>42.2</v>
      </c>
      <c r="S666" s="13">
        <v>-13.9</v>
      </c>
      <c r="T666" s="11" t="s">
        <v>865</v>
      </c>
    </row>
    <row r="667" spans="1:20" ht="28.5">
      <c r="A667" s="6">
        <v>1</v>
      </c>
      <c r="B667" s="6"/>
      <c r="C667" s="6"/>
      <c r="D667" s="8" t="s">
        <v>17</v>
      </c>
      <c r="E667" s="9"/>
      <c r="F667" s="9"/>
      <c r="G667" s="9"/>
      <c r="H667" s="10" t="s">
        <v>17</v>
      </c>
      <c r="I667" s="9"/>
      <c r="J667" s="10" t="s">
        <v>17</v>
      </c>
      <c r="K667" s="8" t="s">
        <v>22</v>
      </c>
      <c r="L667" s="7" t="s">
        <v>866</v>
      </c>
      <c r="M667" s="7" t="s">
        <v>867</v>
      </c>
      <c r="N667" s="9">
        <v>15600</v>
      </c>
      <c r="O667" s="9">
        <v>7800</v>
      </c>
      <c r="P667" s="9">
        <v>6155</v>
      </c>
      <c r="Q667" s="9">
        <v>3577</v>
      </c>
      <c r="R667" s="13">
        <v>22.9</v>
      </c>
      <c r="S667" s="13">
        <v>-54.1</v>
      </c>
      <c r="T667" s="11" t="s">
        <v>868</v>
      </c>
    </row>
    <row r="668" spans="1:20" ht="42.75">
      <c r="A668" s="6">
        <v>1</v>
      </c>
      <c r="B668" s="6"/>
      <c r="C668" s="7" t="s">
        <v>869</v>
      </c>
      <c r="D668" s="8" t="s">
        <v>668</v>
      </c>
      <c r="E668" s="9">
        <v>326459696</v>
      </c>
      <c r="F668" s="9">
        <v>372464108</v>
      </c>
      <c r="G668" s="9">
        <f>IFERROR(F668-E668,0)</f>
        <v>46004412</v>
      </c>
      <c r="H668" s="12">
        <f>IFERROR((F668/E668-1)*100,0)</f>
        <v>14.091911670468505</v>
      </c>
      <c r="I668" s="9">
        <v>653534275</v>
      </c>
      <c r="J668" s="12">
        <v>57</v>
      </c>
      <c r="K668" s="8" t="s">
        <v>17</v>
      </c>
      <c r="L668" s="7" t="s">
        <v>17</v>
      </c>
      <c r="M668" s="7" t="s">
        <v>17</v>
      </c>
      <c r="N668" s="9"/>
      <c r="O668" s="9"/>
      <c r="P668" s="9"/>
      <c r="Q668" s="9"/>
      <c r="R668" s="10" t="s">
        <v>17</v>
      </c>
      <c r="S668" s="10" t="s">
        <v>17</v>
      </c>
      <c r="T668" s="11" t="s">
        <v>17</v>
      </c>
    </row>
    <row r="669" spans="1:20">
      <c r="A669" s="6">
        <v>1</v>
      </c>
      <c r="B669" s="6"/>
      <c r="C669" s="7" t="s">
        <v>826</v>
      </c>
      <c r="D669" s="8" t="s">
        <v>17</v>
      </c>
      <c r="E669" s="9"/>
      <c r="F669" s="9"/>
      <c r="G669" s="9"/>
      <c r="H669" s="10" t="s">
        <v>17</v>
      </c>
      <c r="I669" s="9"/>
      <c r="J669" s="10" t="s">
        <v>17</v>
      </c>
      <c r="K669" s="8" t="s">
        <v>22</v>
      </c>
      <c r="L669" s="7" t="s">
        <v>683</v>
      </c>
      <c r="M669" s="7" t="s">
        <v>673</v>
      </c>
      <c r="N669" s="9">
        <v>1400</v>
      </c>
      <c r="O669" s="9">
        <v>1400</v>
      </c>
      <c r="P669" s="9">
        <v>1381</v>
      </c>
      <c r="Q669" s="9">
        <v>1346</v>
      </c>
      <c r="R669" s="10" t="s">
        <v>62</v>
      </c>
      <c r="S669" s="13">
        <v>-3.9</v>
      </c>
      <c r="T669" s="11" t="s">
        <v>870</v>
      </c>
    </row>
    <row r="670" spans="1:20" ht="42.75">
      <c r="A670" s="6">
        <v>1</v>
      </c>
      <c r="B670" s="6"/>
      <c r="C670" s="6"/>
      <c r="D670" s="8" t="s">
        <v>17</v>
      </c>
      <c r="E670" s="9"/>
      <c r="F670" s="9"/>
      <c r="G670" s="9"/>
      <c r="H670" s="10" t="s">
        <v>17</v>
      </c>
      <c r="I670" s="9"/>
      <c r="J670" s="10" t="s">
        <v>17</v>
      </c>
      <c r="K670" s="8" t="s">
        <v>22</v>
      </c>
      <c r="L670" s="7" t="s">
        <v>683</v>
      </c>
      <c r="M670" s="7" t="s">
        <v>685</v>
      </c>
      <c r="N670" s="9">
        <v>7000</v>
      </c>
      <c r="O670" s="9">
        <v>7000</v>
      </c>
      <c r="P670" s="9">
        <v>7671</v>
      </c>
      <c r="Q670" s="9">
        <v>9628</v>
      </c>
      <c r="R670" s="10" t="s">
        <v>62</v>
      </c>
      <c r="S670" s="13">
        <v>37.5</v>
      </c>
      <c r="T670" s="11" t="s">
        <v>3083</v>
      </c>
    </row>
    <row r="671" spans="1:20" ht="57">
      <c r="A671" s="6">
        <v>1</v>
      </c>
      <c r="B671" s="6"/>
      <c r="C671" s="6"/>
      <c r="D671" s="8" t="s">
        <v>17</v>
      </c>
      <c r="E671" s="9"/>
      <c r="F671" s="9"/>
      <c r="G671" s="9"/>
      <c r="H671" s="10" t="s">
        <v>17</v>
      </c>
      <c r="I671" s="9"/>
      <c r="J671" s="10" t="s">
        <v>17</v>
      </c>
      <c r="K671" s="8" t="s">
        <v>22</v>
      </c>
      <c r="L671" s="7" t="s">
        <v>683</v>
      </c>
      <c r="M671" s="7" t="s">
        <v>687</v>
      </c>
      <c r="N671" s="9">
        <v>130</v>
      </c>
      <c r="O671" s="9">
        <v>130</v>
      </c>
      <c r="P671" s="9">
        <v>122</v>
      </c>
      <c r="Q671" s="9">
        <v>127</v>
      </c>
      <c r="R671" s="10" t="s">
        <v>62</v>
      </c>
      <c r="S671" s="13">
        <v>-2.2999999999999998</v>
      </c>
      <c r="T671" s="11" t="s">
        <v>871</v>
      </c>
    </row>
    <row r="672" spans="1:20">
      <c r="A672" s="6">
        <v>1</v>
      </c>
      <c r="B672" s="6"/>
      <c r="C672" s="6"/>
      <c r="D672" s="6"/>
      <c r="E672" s="6"/>
      <c r="F672" s="6"/>
      <c r="G672" s="6"/>
      <c r="H672" s="6"/>
      <c r="I672" s="6"/>
      <c r="J672" s="6"/>
      <c r="K672" s="6"/>
      <c r="L672" s="6"/>
      <c r="M672" s="6"/>
      <c r="N672" s="6"/>
      <c r="O672" s="6"/>
      <c r="P672" s="6"/>
      <c r="Q672" s="6"/>
      <c r="R672" s="6"/>
      <c r="S672" s="6"/>
      <c r="T672" s="11"/>
    </row>
    <row r="673" spans="1:20" ht="42.75">
      <c r="A673" s="6">
        <v>1</v>
      </c>
      <c r="B673" s="6"/>
      <c r="C673" s="7" t="s">
        <v>872</v>
      </c>
      <c r="D673" s="8" t="s">
        <v>668</v>
      </c>
      <c r="E673" s="9">
        <v>80228761</v>
      </c>
      <c r="F673" s="9">
        <v>96217681</v>
      </c>
      <c r="G673" s="9">
        <f>IFERROR(F673-E673,0)</f>
        <v>15988920</v>
      </c>
      <c r="H673" s="12">
        <f>IFERROR((F673/E673-1)*100,0)</f>
        <v>19.929162311256434</v>
      </c>
      <c r="I673" s="9">
        <v>224815873</v>
      </c>
      <c r="J673" s="12">
        <v>42.8</v>
      </c>
      <c r="K673" s="8" t="s">
        <v>17</v>
      </c>
      <c r="L673" s="7" t="s">
        <v>17</v>
      </c>
      <c r="M673" s="7" t="s">
        <v>17</v>
      </c>
      <c r="N673" s="9"/>
      <c r="O673" s="9"/>
      <c r="P673" s="9"/>
      <c r="Q673" s="9"/>
      <c r="R673" s="10" t="s">
        <v>17</v>
      </c>
      <c r="S673" s="10" t="s">
        <v>17</v>
      </c>
      <c r="T673" s="11" t="s">
        <v>17</v>
      </c>
    </row>
    <row r="674" spans="1:20" ht="28.5">
      <c r="A674" s="6">
        <v>1</v>
      </c>
      <c r="B674" s="6"/>
      <c r="C674" s="7" t="s">
        <v>873</v>
      </c>
      <c r="D674" s="8" t="s">
        <v>17</v>
      </c>
      <c r="E674" s="9"/>
      <c r="F674" s="9"/>
      <c r="G674" s="9"/>
      <c r="H674" s="10" t="s">
        <v>17</v>
      </c>
      <c r="I674" s="9"/>
      <c r="J674" s="10" t="s">
        <v>17</v>
      </c>
      <c r="K674" s="8" t="s">
        <v>22</v>
      </c>
      <c r="L674" s="7" t="s">
        <v>874</v>
      </c>
      <c r="M674" s="7" t="s">
        <v>875</v>
      </c>
      <c r="N674" s="9">
        <v>1430000</v>
      </c>
      <c r="O674" s="9">
        <v>715000</v>
      </c>
      <c r="P674" s="9">
        <v>591707</v>
      </c>
      <c r="Q674" s="9">
        <v>700577</v>
      </c>
      <c r="R674" s="13">
        <v>49</v>
      </c>
      <c r="S674" s="13">
        <v>-2</v>
      </c>
      <c r="T674" s="11" t="s">
        <v>876</v>
      </c>
    </row>
    <row r="675" spans="1:20" ht="71.25">
      <c r="A675" s="6">
        <v>1</v>
      </c>
      <c r="B675" s="6"/>
      <c r="C675" s="6"/>
      <c r="D675" s="8" t="s">
        <v>17</v>
      </c>
      <c r="E675" s="9"/>
      <c r="F675" s="9"/>
      <c r="G675" s="9"/>
      <c r="H675" s="10" t="s">
        <v>17</v>
      </c>
      <c r="I675" s="9"/>
      <c r="J675" s="10" t="s">
        <v>17</v>
      </c>
      <c r="K675" s="8" t="s">
        <v>22</v>
      </c>
      <c r="L675" s="7" t="s">
        <v>877</v>
      </c>
      <c r="M675" s="7" t="s">
        <v>878</v>
      </c>
      <c r="N675" s="9">
        <v>750</v>
      </c>
      <c r="O675" s="9">
        <v>750</v>
      </c>
      <c r="P675" s="9">
        <v>1182</v>
      </c>
      <c r="Q675" s="9">
        <v>911</v>
      </c>
      <c r="R675" s="10" t="s">
        <v>62</v>
      </c>
      <c r="S675" s="13">
        <v>21.5</v>
      </c>
      <c r="T675" s="11" t="s">
        <v>3084</v>
      </c>
    </row>
    <row r="676" spans="1:20">
      <c r="A676" s="6">
        <v>1</v>
      </c>
      <c r="B676" s="6"/>
      <c r="C676" s="6"/>
      <c r="D676" s="6"/>
      <c r="E676" s="6"/>
      <c r="F676" s="6"/>
      <c r="G676" s="6"/>
      <c r="H676" s="6"/>
      <c r="I676" s="6"/>
      <c r="J676" s="6"/>
      <c r="K676" s="6"/>
      <c r="L676" s="6"/>
      <c r="M676" s="6"/>
      <c r="N676" s="6"/>
      <c r="O676" s="6"/>
      <c r="P676" s="6"/>
      <c r="Q676" s="6"/>
      <c r="R676" s="6"/>
      <c r="S676" s="6"/>
      <c r="T676" s="11"/>
    </row>
    <row r="677" spans="1:20" ht="30">
      <c r="A677" s="6">
        <v>1</v>
      </c>
      <c r="B677" s="6"/>
      <c r="C677" s="19" t="s">
        <v>879</v>
      </c>
      <c r="D677" s="8" t="s">
        <v>17</v>
      </c>
      <c r="E677" s="9"/>
      <c r="F677" s="9"/>
      <c r="G677" s="9"/>
      <c r="H677" s="10" t="s">
        <v>17</v>
      </c>
      <c r="I677" s="9"/>
      <c r="J677" s="10" t="s">
        <v>17</v>
      </c>
      <c r="K677" s="8" t="s">
        <v>17</v>
      </c>
      <c r="L677" s="7" t="s">
        <v>17</v>
      </c>
      <c r="M677" s="7" t="s">
        <v>17</v>
      </c>
      <c r="N677" s="9"/>
      <c r="O677" s="9"/>
      <c r="P677" s="9"/>
      <c r="Q677" s="9"/>
      <c r="R677" s="10" t="s">
        <v>17</v>
      </c>
      <c r="S677" s="10" t="s">
        <v>17</v>
      </c>
      <c r="T677" s="11" t="s">
        <v>17</v>
      </c>
    </row>
    <row r="678" spans="1:20" ht="28.5">
      <c r="A678" s="6">
        <v>1</v>
      </c>
      <c r="B678" s="6"/>
      <c r="C678" s="7" t="s">
        <v>880</v>
      </c>
      <c r="D678" s="8" t="s">
        <v>668</v>
      </c>
      <c r="E678" s="9">
        <v>604813382</v>
      </c>
      <c r="F678" s="9">
        <v>789438943</v>
      </c>
      <c r="G678" s="9">
        <f>IFERROR(F678-E678,0)</f>
        <v>184625561</v>
      </c>
      <c r="H678" s="12">
        <f>IFERROR((F678/E678-1)*100,0)</f>
        <v>30.526037699344432</v>
      </c>
      <c r="I678" s="9">
        <v>1738546203</v>
      </c>
      <c r="J678" s="12">
        <v>45.4</v>
      </c>
      <c r="K678" s="8" t="s">
        <v>17</v>
      </c>
      <c r="L678" s="7" t="s">
        <v>17</v>
      </c>
      <c r="M678" s="7" t="s">
        <v>17</v>
      </c>
      <c r="N678" s="9"/>
      <c r="O678" s="9"/>
      <c r="P678" s="9"/>
      <c r="Q678" s="9"/>
      <c r="R678" s="10" t="s">
        <v>17</v>
      </c>
      <c r="S678" s="10" t="s">
        <v>17</v>
      </c>
      <c r="T678" s="11" t="s">
        <v>17</v>
      </c>
    </row>
    <row r="679" spans="1:20" ht="28.5">
      <c r="A679" s="6">
        <v>1</v>
      </c>
      <c r="B679" s="6"/>
      <c r="C679" s="7" t="s">
        <v>881</v>
      </c>
      <c r="D679" s="8" t="s">
        <v>17</v>
      </c>
      <c r="E679" s="9"/>
      <c r="F679" s="9"/>
      <c r="G679" s="9"/>
      <c r="H679" s="10" t="s">
        <v>17</v>
      </c>
      <c r="I679" s="9"/>
      <c r="J679" s="10" t="s">
        <v>17</v>
      </c>
      <c r="K679" s="8" t="s">
        <v>22</v>
      </c>
      <c r="L679" s="7" t="s">
        <v>670</v>
      </c>
      <c r="M679" s="7" t="s">
        <v>671</v>
      </c>
      <c r="N679" s="9">
        <v>25000</v>
      </c>
      <c r="O679" s="9">
        <v>12488</v>
      </c>
      <c r="P679" s="9">
        <v>8957</v>
      </c>
      <c r="Q679" s="9">
        <v>12033</v>
      </c>
      <c r="R679" s="13">
        <v>48.1</v>
      </c>
      <c r="S679" s="13">
        <v>-3.6</v>
      </c>
      <c r="T679" s="11" t="s">
        <v>882</v>
      </c>
    </row>
    <row r="680" spans="1:20" ht="28.5">
      <c r="A680" s="6">
        <v>1</v>
      </c>
      <c r="B680" s="6"/>
      <c r="C680" s="6"/>
      <c r="D680" s="8" t="s">
        <v>17</v>
      </c>
      <c r="E680" s="9"/>
      <c r="F680" s="9"/>
      <c r="G680" s="9"/>
      <c r="H680" s="10" t="s">
        <v>17</v>
      </c>
      <c r="I680" s="9"/>
      <c r="J680" s="10" t="s">
        <v>17</v>
      </c>
      <c r="K680" s="8" t="s">
        <v>22</v>
      </c>
      <c r="L680" s="7" t="s">
        <v>883</v>
      </c>
      <c r="M680" s="7" t="s">
        <v>884</v>
      </c>
      <c r="N680" s="9">
        <v>15300000</v>
      </c>
      <c r="O680" s="9">
        <v>7508193</v>
      </c>
      <c r="P680" s="9">
        <v>7638604</v>
      </c>
      <c r="Q680" s="9">
        <v>8167748</v>
      </c>
      <c r="R680" s="13">
        <v>53.4</v>
      </c>
      <c r="S680" s="13">
        <v>8.8000000000000007</v>
      </c>
      <c r="T680" s="11" t="s">
        <v>885</v>
      </c>
    </row>
    <row r="681" spans="1:20">
      <c r="A681" s="6">
        <v>1</v>
      </c>
      <c r="B681" s="6"/>
      <c r="C681" s="6"/>
      <c r="D681" s="8" t="s">
        <v>17</v>
      </c>
      <c r="E681" s="9"/>
      <c r="F681" s="9"/>
      <c r="G681" s="9"/>
      <c r="H681" s="10" t="s">
        <v>17</v>
      </c>
      <c r="I681" s="9"/>
      <c r="J681" s="10" t="s">
        <v>17</v>
      </c>
      <c r="K681" s="8" t="s">
        <v>22</v>
      </c>
      <c r="L681" s="7" t="s">
        <v>886</v>
      </c>
      <c r="M681" s="7" t="s">
        <v>809</v>
      </c>
      <c r="N681" s="9">
        <v>1900</v>
      </c>
      <c r="O681" s="9">
        <v>1900</v>
      </c>
      <c r="P681" s="9">
        <v>1772</v>
      </c>
      <c r="Q681" s="9">
        <v>2022</v>
      </c>
      <c r="R681" s="10" t="s">
        <v>62</v>
      </c>
      <c r="S681" s="13">
        <v>6.4</v>
      </c>
      <c r="T681" s="11" t="s">
        <v>887</v>
      </c>
    </row>
    <row r="682" spans="1:20" ht="85.5">
      <c r="A682" s="6">
        <v>1</v>
      </c>
      <c r="B682" s="6"/>
      <c r="C682" s="6"/>
      <c r="D682" s="8" t="s">
        <v>17</v>
      </c>
      <c r="E682" s="9"/>
      <c r="F682" s="9"/>
      <c r="G682" s="9"/>
      <c r="H682" s="10" t="s">
        <v>17</v>
      </c>
      <c r="I682" s="9"/>
      <c r="J682" s="10" t="s">
        <v>17</v>
      </c>
      <c r="K682" s="8" t="s">
        <v>22</v>
      </c>
      <c r="L682" s="7" t="s">
        <v>888</v>
      </c>
      <c r="M682" s="7" t="s">
        <v>889</v>
      </c>
      <c r="N682" s="9">
        <v>2400</v>
      </c>
      <c r="O682" s="9">
        <v>1201</v>
      </c>
      <c r="P682" s="9">
        <v>925</v>
      </c>
      <c r="Q682" s="9">
        <v>899</v>
      </c>
      <c r="R682" s="13">
        <v>37.5</v>
      </c>
      <c r="S682" s="13">
        <v>-25.1</v>
      </c>
      <c r="T682" s="11" t="s">
        <v>890</v>
      </c>
    </row>
    <row r="683" spans="1:20">
      <c r="A683" s="6">
        <v>1</v>
      </c>
      <c r="B683" s="6"/>
      <c r="C683" s="6"/>
      <c r="D683" s="6"/>
      <c r="E683" s="6"/>
      <c r="F683" s="6"/>
      <c r="G683" s="6"/>
      <c r="H683" s="6"/>
      <c r="I683" s="6"/>
      <c r="J683" s="6"/>
      <c r="K683" s="6"/>
      <c r="L683" s="6"/>
      <c r="M683" s="6"/>
      <c r="N683" s="6"/>
      <c r="O683" s="6"/>
      <c r="P683" s="6"/>
      <c r="Q683" s="6"/>
      <c r="R683" s="6"/>
      <c r="S683" s="6"/>
      <c r="T683" s="11"/>
    </row>
    <row r="684" spans="1:20" ht="99.75">
      <c r="A684" s="6">
        <v>1</v>
      </c>
      <c r="B684" s="6"/>
      <c r="C684" s="6"/>
      <c r="D684" s="8" t="s">
        <v>17</v>
      </c>
      <c r="E684" s="9"/>
      <c r="F684" s="9"/>
      <c r="G684" s="9"/>
      <c r="H684" s="10" t="s">
        <v>17</v>
      </c>
      <c r="I684" s="9"/>
      <c r="J684" s="10" t="s">
        <v>17</v>
      </c>
      <c r="K684" s="8" t="s">
        <v>22</v>
      </c>
      <c r="L684" s="7" t="s">
        <v>891</v>
      </c>
      <c r="M684" s="7" t="s">
        <v>892</v>
      </c>
      <c r="N684" s="9">
        <v>350</v>
      </c>
      <c r="O684" s="9">
        <v>196</v>
      </c>
      <c r="P684" s="9">
        <v>213</v>
      </c>
      <c r="Q684" s="9">
        <v>211</v>
      </c>
      <c r="R684" s="13">
        <v>60.3</v>
      </c>
      <c r="S684" s="13">
        <v>7.7</v>
      </c>
      <c r="T684" s="11" t="s">
        <v>893</v>
      </c>
    </row>
    <row r="685" spans="1:20">
      <c r="A685" s="6">
        <v>1</v>
      </c>
      <c r="B685" s="6"/>
      <c r="C685" s="6"/>
      <c r="D685" s="6"/>
      <c r="E685" s="6"/>
      <c r="F685" s="6"/>
      <c r="G685" s="6"/>
      <c r="H685" s="6"/>
      <c r="I685" s="6"/>
      <c r="J685" s="6"/>
      <c r="K685" s="6"/>
      <c r="L685" s="6"/>
      <c r="M685" s="6"/>
      <c r="N685" s="6"/>
      <c r="O685" s="6"/>
      <c r="P685" s="6"/>
      <c r="Q685" s="6"/>
      <c r="R685" s="6"/>
      <c r="S685" s="6"/>
      <c r="T685" s="11"/>
    </row>
    <row r="686" spans="1:20" ht="42.75">
      <c r="A686" s="6">
        <v>1</v>
      </c>
      <c r="B686" s="6"/>
      <c r="C686" s="7" t="s">
        <v>894</v>
      </c>
      <c r="D686" s="8" t="s">
        <v>30</v>
      </c>
      <c r="E686" s="9">
        <v>15970423</v>
      </c>
      <c r="F686" s="9">
        <v>23726706</v>
      </c>
      <c r="G686" s="9">
        <f>IFERROR(F686-E686,0)</f>
        <v>7756283</v>
      </c>
      <c r="H686" s="12">
        <f>IFERROR((F686/E686-1)*100,0)</f>
        <v>48.566547047626727</v>
      </c>
      <c r="I686" s="9">
        <v>64215231</v>
      </c>
      <c r="J686" s="12">
        <v>36.9</v>
      </c>
      <c r="K686" s="8" t="s">
        <v>17</v>
      </c>
      <c r="L686" s="7" t="s">
        <v>17</v>
      </c>
      <c r="M686" s="7" t="s">
        <v>17</v>
      </c>
      <c r="N686" s="9"/>
      <c r="O686" s="9"/>
      <c r="P686" s="9"/>
      <c r="Q686" s="9"/>
      <c r="R686" s="10" t="s">
        <v>17</v>
      </c>
      <c r="S686" s="10" t="s">
        <v>17</v>
      </c>
      <c r="T686" s="11" t="s">
        <v>17</v>
      </c>
    </row>
    <row r="687" spans="1:20" ht="28.5">
      <c r="A687" s="6">
        <v>1</v>
      </c>
      <c r="B687" s="6"/>
      <c r="C687" s="7" t="s">
        <v>895</v>
      </c>
      <c r="D687" s="8" t="s">
        <v>17</v>
      </c>
      <c r="E687" s="9"/>
      <c r="F687" s="9"/>
      <c r="G687" s="9"/>
      <c r="H687" s="10" t="s">
        <v>17</v>
      </c>
      <c r="I687" s="9"/>
      <c r="J687" s="10" t="s">
        <v>17</v>
      </c>
      <c r="K687" s="8" t="s">
        <v>22</v>
      </c>
      <c r="L687" s="7" t="s">
        <v>582</v>
      </c>
      <c r="M687" s="7" t="s">
        <v>176</v>
      </c>
      <c r="N687" s="9">
        <v>400</v>
      </c>
      <c r="O687" s="9">
        <v>0</v>
      </c>
      <c r="P687" s="9">
        <v>0</v>
      </c>
      <c r="Q687" s="9">
        <v>0</v>
      </c>
      <c r="R687" s="10" t="s">
        <v>25</v>
      </c>
      <c r="S687" s="13">
        <v>0</v>
      </c>
      <c r="T687" s="11" t="s">
        <v>17</v>
      </c>
    </row>
    <row r="688" spans="1:20" ht="71.25">
      <c r="A688" s="6">
        <v>1</v>
      </c>
      <c r="B688" s="6"/>
      <c r="C688" s="6"/>
      <c r="D688" s="8" t="s">
        <v>17</v>
      </c>
      <c r="E688" s="9"/>
      <c r="F688" s="9"/>
      <c r="G688" s="9"/>
      <c r="H688" s="10" t="s">
        <v>17</v>
      </c>
      <c r="I688" s="9"/>
      <c r="J688" s="10" t="s">
        <v>17</v>
      </c>
      <c r="K688" s="8" t="s">
        <v>22</v>
      </c>
      <c r="L688" s="7" t="s">
        <v>182</v>
      </c>
      <c r="M688" s="7" t="s">
        <v>91</v>
      </c>
      <c r="N688" s="9">
        <v>13000</v>
      </c>
      <c r="O688" s="9">
        <v>4500</v>
      </c>
      <c r="P688" s="9">
        <v>5452</v>
      </c>
      <c r="Q688" s="9">
        <v>6489</v>
      </c>
      <c r="R688" s="13">
        <v>49.9</v>
      </c>
      <c r="S688" s="13">
        <v>44.2</v>
      </c>
      <c r="T688" s="11" t="s">
        <v>3729</v>
      </c>
    </row>
    <row r="689" spans="1:20">
      <c r="A689" s="6">
        <v>1</v>
      </c>
      <c r="B689" s="6"/>
      <c r="C689" s="6"/>
      <c r="D689" s="6"/>
      <c r="E689" s="6"/>
      <c r="F689" s="6"/>
      <c r="G689" s="6"/>
      <c r="H689" s="6"/>
      <c r="I689" s="6"/>
      <c r="J689" s="6"/>
      <c r="K689" s="6"/>
      <c r="L689" s="6"/>
      <c r="M689" s="6"/>
      <c r="N689" s="6"/>
      <c r="O689" s="6"/>
      <c r="P689" s="6"/>
      <c r="Q689" s="6"/>
      <c r="R689" s="6"/>
      <c r="S689" s="6"/>
      <c r="T689" s="11"/>
    </row>
    <row r="690" spans="1:20">
      <c r="A690" s="6">
        <v>1</v>
      </c>
      <c r="B690" s="6"/>
      <c r="C690" s="6"/>
      <c r="D690" s="6"/>
      <c r="E690" s="6"/>
      <c r="F690" s="6"/>
      <c r="G690" s="6"/>
      <c r="H690" s="6"/>
      <c r="I690" s="6"/>
      <c r="J690" s="6"/>
      <c r="K690" s="6"/>
      <c r="L690" s="6"/>
      <c r="M690" s="6"/>
      <c r="N690" s="6"/>
      <c r="O690" s="6"/>
      <c r="P690" s="6"/>
      <c r="Q690" s="6"/>
      <c r="R690" s="6"/>
      <c r="S690" s="6"/>
      <c r="T690" s="11"/>
    </row>
    <row r="691" spans="1:20" ht="57">
      <c r="A691" s="6">
        <v>1</v>
      </c>
      <c r="B691" s="6"/>
      <c r="C691" s="6"/>
      <c r="D691" s="8" t="s">
        <v>17</v>
      </c>
      <c r="E691" s="9"/>
      <c r="F691" s="9"/>
      <c r="G691" s="9"/>
      <c r="H691" s="10" t="s">
        <v>17</v>
      </c>
      <c r="I691" s="9"/>
      <c r="J691" s="10" t="s">
        <v>17</v>
      </c>
      <c r="K691" s="8" t="s">
        <v>22</v>
      </c>
      <c r="L691" s="7" t="s">
        <v>182</v>
      </c>
      <c r="M691" s="7" t="s">
        <v>737</v>
      </c>
      <c r="N691" s="9">
        <v>500</v>
      </c>
      <c r="O691" s="9">
        <v>230</v>
      </c>
      <c r="P691" s="9">
        <v>298</v>
      </c>
      <c r="Q691" s="9">
        <v>299</v>
      </c>
      <c r="R691" s="13">
        <v>59.8</v>
      </c>
      <c r="S691" s="13">
        <v>30</v>
      </c>
      <c r="T691" s="11" t="s">
        <v>3085</v>
      </c>
    </row>
    <row r="692" spans="1:20">
      <c r="A692" s="6">
        <v>1</v>
      </c>
      <c r="B692" s="6"/>
      <c r="C692" s="6"/>
      <c r="D692" s="6"/>
      <c r="E692" s="6"/>
      <c r="F692" s="6"/>
      <c r="G692" s="6"/>
      <c r="H692" s="6"/>
      <c r="I692" s="6"/>
      <c r="J692" s="6"/>
      <c r="K692" s="6"/>
      <c r="L692" s="6"/>
      <c r="M692" s="6"/>
      <c r="N692" s="6"/>
      <c r="O692" s="6"/>
      <c r="P692" s="6"/>
      <c r="Q692" s="6"/>
      <c r="R692" s="6"/>
      <c r="S692" s="6"/>
      <c r="T692" s="11"/>
    </row>
    <row r="693" spans="1:20" ht="60">
      <c r="A693" s="6">
        <v>1</v>
      </c>
      <c r="B693" s="6"/>
      <c r="C693" s="18" t="s">
        <v>896</v>
      </c>
      <c r="D693" s="8" t="s">
        <v>17</v>
      </c>
      <c r="E693" s="9">
        <v>24483492213</v>
      </c>
      <c r="F693" s="9">
        <v>32363727443</v>
      </c>
      <c r="G693" s="9">
        <f>IFERROR(F693-E693,0)</f>
        <v>7880235230</v>
      </c>
      <c r="H693" s="12">
        <f>IFERROR((F693/E693-1)*100,0)</f>
        <v>32.185911884807972</v>
      </c>
      <c r="I693" s="9">
        <v>65536317074</v>
      </c>
      <c r="J693" s="10" t="s">
        <v>17</v>
      </c>
      <c r="K693" s="8" t="s">
        <v>17</v>
      </c>
      <c r="L693" s="7" t="s">
        <v>17</v>
      </c>
      <c r="M693" s="7" t="s">
        <v>17</v>
      </c>
      <c r="N693" s="9"/>
      <c r="O693" s="9"/>
      <c r="P693" s="9"/>
      <c r="Q693" s="9"/>
      <c r="R693" s="10" t="s">
        <v>17</v>
      </c>
      <c r="S693" s="10" t="s">
        <v>17</v>
      </c>
      <c r="T693" s="11" t="s">
        <v>17</v>
      </c>
    </row>
    <row r="694" spans="1:20">
      <c r="A694" s="1">
        <v>1</v>
      </c>
      <c r="B694" s="1"/>
      <c r="C694" s="2" t="s">
        <v>897</v>
      </c>
      <c r="D694" s="14" t="s">
        <v>17</v>
      </c>
      <c r="E694" s="15"/>
      <c r="F694" s="15"/>
      <c r="G694" s="15"/>
      <c r="H694" s="16" t="s">
        <v>17</v>
      </c>
      <c r="I694" s="15"/>
      <c r="J694" s="16" t="s">
        <v>17</v>
      </c>
      <c r="K694" s="14" t="s">
        <v>17</v>
      </c>
      <c r="L694" s="3" t="s">
        <v>17</v>
      </c>
      <c r="M694" s="3" t="s">
        <v>17</v>
      </c>
      <c r="N694" s="15"/>
      <c r="O694" s="15"/>
      <c r="P694" s="15"/>
      <c r="Q694" s="15"/>
      <c r="R694" s="16" t="s">
        <v>17</v>
      </c>
      <c r="S694" s="16" t="s">
        <v>17</v>
      </c>
      <c r="T694" s="17" t="s">
        <v>17</v>
      </c>
    </row>
    <row r="695" spans="1:20" ht="30">
      <c r="A695" s="6">
        <v>1</v>
      </c>
      <c r="B695" s="6"/>
      <c r="C695" s="19" t="s">
        <v>898</v>
      </c>
      <c r="D695" s="8" t="s">
        <v>17</v>
      </c>
      <c r="E695" s="9"/>
      <c r="F695" s="9"/>
      <c r="G695" s="9"/>
      <c r="H695" s="10" t="s">
        <v>17</v>
      </c>
      <c r="I695" s="9"/>
      <c r="J695" s="10" t="s">
        <v>17</v>
      </c>
      <c r="K695" s="8" t="s">
        <v>17</v>
      </c>
      <c r="L695" s="7" t="s">
        <v>17</v>
      </c>
      <c r="M695" s="7" t="s">
        <v>17</v>
      </c>
      <c r="N695" s="9"/>
      <c r="O695" s="9"/>
      <c r="P695" s="9"/>
      <c r="Q695" s="9"/>
      <c r="R695" s="10" t="s">
        <v>17</v>
      </c>
      <c r="S695" s="10" t="s">
        <v>17</v>
      </c>
      <c r="T695" s="11" t="s">
        <v>17</v>
      </c>
    </row>
    <row r="696" spans="1:20" ht="28.5">
      <c r="A696" s="6">
        <v>1</v>
      </c>
      <c r="B696" s="6"/>
      <c r="C696" s="7" t="s">
        <v>899</v>
      </c>
      <c r="D696" s="8" t="s">
        <v>900</v>
      </c>
      <c r="E696" s="9">
        <v>45493469</v>
      </c>
      <c r="F696" s="9">
        <v>52234600</v>
      </c>
      <c r="G696" s="9">
        <f>IFERROR(F696-E696,0)</f>
        <v>6741131</v>
      </c>
      <c r="H696" s="12">
        <f>IFERROR((F696/E696-1)*100,0)</f>
        <v>14.817799451609194</v>
      </c>
      <c r="I696" s="9">
        <v>247185701</v>
      </c>
      <c r="J696" s="12">
        <v>21.1</v>
      </c>
      <c r="K696" s="8" t="s">
        <v>17</v>
      </c>
      <c r="L696" s="7" t="s">
        <v>17</v>
      </c>
      <c r="M696" s="7" t="s">
        <v>17</v>
      </c>
      <c r="N696" s="9"/>
      <c r="O696" s="9"/>
      <c r="P696" s="9"/>
      <c r="Q696" s="9"/>
      <c r="R696" s="10" t="s">
        <v>17</v>
      </c>
      <c r="S696" s="10" t="s">
        <v>17</v>
      </c>
      <c r="T696" s="11" t="s">
        <v>17</v>
      </c>
    </row>
    <row r="697" spans="1:20" ht="42.75">
      <c r="A697" s="6">
        <v>1</v>
      </c>
      <c r="B697" s="6"/>
      <c r="C697" s="7" t="s">
        <v>901</v>
      </c>
      <c r="D697" s="8" t="s">
        <v>17</v>
      </c>
      <c r="E697" s="9"/>
      <c r="F697" s="9"/>
      <c r="G697" s="9"/>
      <c r="H697" s="10" t="s">
        <v>17</v>
      </c>
      <c r="I697" s="9"/>
      <c r="J697" s="10" t="s">
        <v>17</v>
      </c>
      <c r="K697" s="8" t="s">
        <v>22</v>
      </c>
      <c r="L697" s="7" t="s">
        <v>902</v>
      </c>
      <c r="M697" s="7" t="s">
        <v>903</v>
      </c>
      <c r="N697" s="9">
        <v>180</v>
      </c>
      <c r="O697" s="9">
        <v>107</v>
      </c>
      <c r="P697" s="9">
        <v>50</v>
      </c>
      <c r="Q697" s="9">
        <v>62</v>
      </c>
      <c r="R697" s="13">
        <f>+Q697/N697*100</f>
        <v>34.444444444444443</v>
      </c>
      <c r="S697" s="13">
        <f>+(Q697-O697)/O697*100</f>
        <v>-42.056074766355138</v>
      </c>
      <c r="T697" s="11" t="s">
        <v>3196</v>
      </c>
    </row>
    <row r="698" spans="1:20">
      <c r="A698" s="6">
        <v>1</v>
      </c>
      <c r="B698" s="6"/>
      <c r="C698" s="6"/>
      <c r="D698" s="8" t="s">
        <v>17</v>
      </c>
      <c r="E698" s="9"/>
      <c r="F698" s="9"/>
      <c r="G698" s="9"/>
      <c r="H698" s="10" t="s">
        <v>17</v>
      </c>
      <c r="I698" s="9"/>
      <c r="J698" s="10" t="s">
        <v>17</v>
      </c>
      <c r="K698" s="8" t="s">
        <v>22</v>
      </c>
      <c r="L698" s="7" t="s">
        <v>904</v>
      </c>
      <c r="M698" s="7" t="s">
        <v>905</v>
      </c>
      <c r="N698" s="9">
        <v>42000</v>
      </c>
      <c r="O698" s="9">
        <v>21000</v>
      </c>
      <c r="P698" s="9">
        <v>5580</v>
      </c>
      <c r="Q698" s="9">
        <v>4340</v>
      </c>
      <c r="R698" s="13">
        <f t="shared" ref="R698:R704" si="14">+Q698/N698*100</f>
        <v>10.333333333333334</v>
      </c>
      <c r="S698" s="13">
        <f t="shared" ref="S698:S705" si="15">+(Q698-O698)/O698*100</f>
        <v>-79.333333333333329</v>
      </c>
      <c r="T698" s="11" t="s">
        <v>3197</v>
      </c>
    </row>
    <row r="699" spans="1:20">
      <c r="A699" s="6">
        <v>1</v>
      </c>
      <c r="B699" s="6"/>
      <c r="C699" s="6"/>
      <c r="D699" s="8" t="s">
        <v>17</v>
      </c>
      <c r="E699" s="9"/>
      <c r="F699" s="9"/>
      <c r="G699" s="9"/>
      <c r="H699" s="10" t="s">
        <v>17</v>
      </c>
      <c r="I699" s="9"/>
      <c r="J699" s="10" t="s">
        <v>17</v>
      </c>
      <c r="K699" s="8" t="s">
        <v>22</v>
      </c>
      <c r="L699" s="7" t="s">
        <v>906</v>
      </c>
      <c r="M699" s="7" t="s">
        <v>389</v>
      </c>
      <c r="N699" s="9">
        <v>560</v>
      </c>
      <c r="O699" s="9">
        <v>280</v>
      </c>
      <c r="P699" s="9">
        <v>49</v>
      </c>
      <c r="Q699" s="9">
        <v>105</v>
      </c>
      <c r="R699" s="13">
        <f t="shared" si="14"/>
        <v>18.75</v>
      </c>
      <c r="S699" s="13">
        <f t="shared" si="15"/>
        <v>-62.5</v>
      </c>
      <c r="T699" s="11" t="s">
        <v>3198</v>
      </c>
    </row>
    <row r="700" spans="1:20">
      <c r="A700" s="6">
        <v>1</v>
      </c>
      <c r="B700" s="6"/>
      <c r="C700" s="6"/>
      <c r="D700" s="8" t="s">
        <v>17</v>
      </c>
      <c r="E700" s="9"/>
      <c r="F700" s="9"/>
      <c r="G700" s="9"/>
      <c r="H700" s="10" t="s">
        <v>17</v>
      </c>
      <c r="I700" s="9"/>
      <c r="J700" s="10" t="s">
        <v>17</v>
      </c>
      <c r="K700" s="8" t="s">
        <v>22</v>
      </c>
      <c r="L700" s="7" t="s">
        <v>907</v>
      </c>
      <c r="M700" s="7" t="s">
        <v>908</v>
      </c>
      <c r="N700" s="9">
        <v>1412</v>
      </c>
      <c r="O700" s="9">
        <v>702</v>
      </c>
      <c r="P700" s="9">
        <v>810</v>
      </c>
      <c r="Q700" s="9">
        <v>2649</v>
      </c>
      <c r="R700" s="13">
        <f t="shared" si="14"/>
        <v>187.60623229461757</v>
      </c>
      <c r="S700" s="13">
        <f t="shared" si="15"/>
        <v>277.35042735042737</v>
      </c>
      <c r="T700" s="11" t="s">
        <v>3199</v>
      </c>
    </row>
    <row r="701" spans="1:20">
      <c r="A701" s="6">
        <v>1</v>
      </c>
      <c r="B701" s="6"/>
      <c r="C701" s="6"/>
      <c r="D701" s="8" t="s">
        <v>17</v>
      </c>
      <c r="E701" s="9"/>
      <c r="F701" s="9"/>
      <c r="G701" s="9"/>
      <c r="H701" s="10" t="s">
        <v>17</v>
      </c>
      <c r="I701" s="9"/>
      <c r="J701" s="10" t="s">
        <v>17</v>
      </c>
      <c r="K701" s="8" t="s">
        <v>22</v>
      </c>
      <c r="L701" s="7" t="s">
        <v>909</v>
      </c>
      <c r="M701" s="7" t="s">
        <v>910</v>
      </c>
      <c r="N701" s="9">
        <v>40</v>
      </c>
      <c r="O701" s="9">
        <v>18</v>
      </c>
      <c r="P701" s="9">
        <v>2</v>
      </c>
      <c r="Q701" s="9">
        <v>11</v>
      </c>
      <c r="R701" s="13">
        <f t="shared" si="14"/>
        <v>27.500000000000004</v>
      </c>
      <c r="S701" s="13">
        <f t="shared" si="15"/>
        <v>-38.888888888888893</v>
      </c>
      <c r="T701" s="11" t="s">
        <v>3200</v>
      </c>
    </row>
    <row r="702" spans="1:20">
      <c r="A702" s="6">
        <v>1</v>
      </c>
      <c r="B702" s="6"/>
      <c r="C702" s="6"/>
      <c r="D702" s="8" t="s">
        <v>17</v>
      </c>
      <c r="E702" s="9"/>
      <c r="F702" s="9"/>
      <c r="G702" s="9"/>
      <c r="H702" s="10" t="s">
        <v>17</v>
      </c>
      <c r="I702" s="9"/>
      <c r="J702" s="10" t="s">
        <v>17</v>
      </c>
      <c r="K702" s="8" t="s">
        <v>22</v>
      </c>
      <c r="L702" s="7" t="s">
        <v>911</v>
      </c>
      <c r="M702" s="7" t="s">
        <v>912</v>
      </c>
      <c r="N702" s="9">
        <v>156</v>
      </c>
      <c r="O702" s="9">
        <v>80</v>
      </c>
      <c r="P702" s="9">
        <v>29</v>
      </c>
      <c r="Q702" s="9">
        <v>90</v>
      </c>
      <c r="R702" s="13">
        <f t="shared" si="14"/>
        <v>57.692307692307686</v>
      </c>
      <c r="S702" s="13">
        <f t="shared" si="15"/>
        <v>12.5</v>
      </c>
      <c r="T702" s="11" t="s">
        <v>3201</v>
      </c>
    </row>
    <row r="703" spans="1:20">
      <c r="A703" s="6">
        <v>1</v>
      </c>
      <c r="B703" s="6"/>
      <c r="C703" s="6"/>
      <c r="D703" s="8" t="s">
        <v>17</v>
      </c>
      <c r="E703" s="9"/>
      <c r="F703" s="9"/>
      <c r="G703" s="9"/>
      <c r="H703" s="10" t="s">
        <v>17</v>
      </c>
      <c r="I703" s="9"/>
      <c r="J703" s="10" t="s">
        <v>17</v>
      </c>
      <c r="K703" s="8" t="s">
        <v>22</v>
      </c>
      <c r="L703" s="7" t="s">
        <v>913</v>
      </c>
      <c r="M703" s="7" t="s">
        <v>914</v>
      </c>
      <c r="N703" s="9">
        <v>3232440</v>
      </c>
      <c r="O703" s="9">
        <v>1602936</v>
      </c>
      <c r="P703" s="9">
        <v>1602936</v>
      </c>
      <c r="Q703" s="9">
        <v>1620648</v>
      </c>
      <c r="R703" s="13">
        <f t="shared" si="14"/>
        <v>50.136986301369866</v>
      </c>
      <c r="S703" s="13">
        <f t="shared" si="15"/>
        <v>1.1049723756906076</v>
      </c>
      <c r="T703" s="11" t="s">
        <v>17</v>
      </c>
    </row>
    <row r="704" spans="1:20">
      <c r="A704" s="6">
        <v>1</v>
      </c>
      <c r="B704" s="6"/>
      <c r="C704" s="6"/>
      <c r="D704" s="8" t="s">
        <v>17</v>
      </c>
      <c r="E704" s="9"/>
      <c r="F704" s="9"/>
      <c r="G704" s="9"/>
      <c r="H704" s="10" t="s">
        <v>17</v>
      </c>
      <c r="I704" s="9"/>
      <c r="J704" s="10" t="s">
        <v>17</v>
      </c>
      <c r="K704" s="8" t="s">
        <v>22</v>
      </c>
      <c r="L704" s="7" t="s">
        <v>915</v>
      </c>
      <c r="M704" s="7" t="s">
        <v>908</v>
      </c>
      <c r="N704" s="9">
        <v>7800</v>
      </c>
      <c r="O704" s="9">
        <v>3900</v>
      </c>
      <c r="P704" s="9">
        <v>3884</v>
      </c>
      <c r="Q704" s="9">
        <v>2464</v>
      </c>
      <c r="R704" s="13">
        <f t="shared" si="14"/>
        <v>31.589743589743591</v>
      </c>
      <c r="S704" s="13">
        <f t="shared" si="15"/>
        <v>-36.820512820512818</v>
      </c>
      <c r="T704" s="11" t="s">
        <v>3202</v>
      </c>
    </row>
    <row r="705" spans="1:20">
      <c r="A705" s="6">
        <v>1</v>
      </c>
      <c r="B705" s="6"/>
      <c r="C705" s="6"/>
      <c r="D705" s="8" t="s">
        <v>17</v>
      </c>
      <c r="E705" s="9"/>
      <c r="F705" s="9"/>
      <c r="G705" s="9"/>
      <c r="H705" s="10" t="s">
        <v>17</v>
      </c>
      <c r="I705" s="9"/>
      <c r="J705" s="10" t="s">
        <v>17</v>
      </c>
      <c r="K705" s="8" t="s">
        <v>22</v>
      </c>
      <c r="L705" s="7" t="s">
        <v>916</v>
      </c>
      <c r="M705" s="7" t="s">
        <v>917</v>
      </c>
      <c r="N705" s="9">
        <v>507</v>
      </c>
      <c r="O705" s="9">
        <v>507</v>
      </c>
      <c r="P705" s="9">
        <v>507</v>
      </c>
      <c r="Q705" s="9">
        <v>571</v>
      </c>
      <c r="R705" s="10" t="s">
        <v>62</v>
      </c>
      <c r="S705" s="13">
        <f t="shared" si="15"/>
        <v>12.623274161735701</v>
      </c>
      <c r="T705" s="11" t="s">
        <v>3203</v>
      </c>
    </row>
    <row r="706" spans="1:20" ht="45">
      <c r="A706" s="6">
        <v>1</v>
      </c>
      <c r="B706" s="6"/>
      <c r="C706" s="19" t="s">
        <v>918</v>
      </c>
      <c r="D706" s="8" t="s">
        <v>17</v>
      </c>
      <c r="E706" s="9"/>
      <c r="F706" s="9"/>
      <c r="G706" s="9"/>
      <c r="H706" s="10" t="s">
        <v>17</v>
      </c>
      <c r="I706" s="9"/>
      <c r="J706" s="10" t="s">
        <v>17</v>
      </c>
      <c r="K706" s="8" t="s">
        <v>17</v>
      </c>
      <c r="L706" s="7" t="s">
        <v>17</v>
      </c>
      <c r="M706" s="7" t="s">
        <v>17</v>
      </c>
      <c r="N706" s="9"/>
      <c r="O706" s="9"/>
      <c r="P706" s="9"/>
      <c r="Q706" s="9"/>
      <c r="R706" s="10" t="s">
        <v>17</v>
      </c>
      <c r="S706" s="10" t="s">
        <v>17</v>
      </c>
      <c r="T706" s="11" t="s">
        <v>17</v>
      </c>
    </row>
    <row r="707" spans="1:20" ht="28.5">
      <c r="A707" s="6">
        <v>1</v>
      </c>
      <c r="B707" s="6"/>
      <c r="C707" s="7" t="s">
        <v>919</v>
      </c>
      <c r="D707" s="8" t="s">
        <v>900</v>
      </c>
      <c r="E707" s="9">
        <v>27799268</v>
      </c>
      <c r="F707" s="9">
        <v>35010345</v>
      </c>
      <c r="G707" s="9">
        <f>IFERROR(F707-E707,0)</f>
        <v>7211077</v>
      </c>
      <c r="H707" s="12">
        <f>IFERROR((F707/E707-1)*100,0)</f>
        <v>25.939808918709662</v>
      </c>
      <c r="I707" s="9">
        <v>157036951</v>
      </c>
      <c r="J707" s="12">
        <v>22.3</v>
      </c>
      <c r="K707" s="8" t="s">
        <v>17</v>
      </c>
      <c r="L707" s="7" t="s">
        <v>17</v>
      </c>
      <c r="M707" s="7" t="s">
        <v>17</v>
      </c>
      <c r="N707" s="9"/>
      <c r="O707" s="9"/>
      <c r="P707" s="9"/>
      <c r="Q707" s="9"/>
      <c r="R707" s="10" t="s">
        <v>17</v>
      </c>
      <c r="S707" s="10" t="s">
        <v>17</v>
      </c>
      <c r="T707" s="11" t="s">
        <v>17</v>
      </c>
    </row>
    <row r="708" spans="1:20">
      <c r="A708" s="6">
        <v>1</v>
      </c>
      <c r="B708" s="6"/>
      <c r="C708" s="7" t="s">
        <v>920</v>
      </c>
      <c r="D708" s="8" t="s">
        <v>17</v>
      </c>
      <c r="E708" s="9"/>
      <c r="F708" s="9"/>
      <c r="G708" s="9"/>
      <c r="H708" s="10" t="s">
        <v>17</v>
      </c>
      <c r="I708" s="9"/>
      <c r="J708" s="10" t="s">
        <v>17</v>
      </c>
      <c r="K708" s="8" t="s">
        <v>22</v>
      </c>
      <c r="L708" s="7" t="s">
        <v>921</v>
      </c>
      <c r="M708" s="7" t="s">
        <v>475</v>
      </c>
      <c r="N708" s="9">
        <v>18</v>
      </c>
      <c r="O708" s="9">
        <v>18</v>
      </c>
      <c r="P708" s="9">
        <v>15</v>
      </c>
      <c r="Q708" s="9">
        <v>18</v>
      </c>
      <c r="R708" s="10" t="s">
        <v>62</v>
      </c>
      <c r="S708" s="13">
        <v>0</v>
      </c>
      <c r="T708" s="11" t="s">
        <v>17</v>
      </c>
    </row>
    <row r="709" spans="1:20" ht="28.5">
      <c r="A709" s="6">
        <v>1</v>
      </c>
      <c r="B709" s="6"/>
      <c r="C709" s="7" t="s">
        <v>922</v>
      </c>
      <c r="D709" s="8" t="s">
        <v>900</v>
      </c>
      <c r="E709" s="9">
        <v>64651328</v>
      </c>
      <c r="F709" s="9">
        <v>78291112</v>
      </c>
      <c r="G709" s="9">
        <f>IFERROR(F709-E709,0)</f>
        <v>13639784</v>
      </c>
      <c r="H709" s="12">
        <f>IFERROR((F709/E709-1)*100,0)</f>
        <v>21.097453713557137</v>
      </c>
      <c r="I709" s="9">
        <v>347700540</v>
      </c>
      <c r="J709" s="12">
        <v>22.5</v>
      </c>
      <c r="K709" s="8" t="s">
        <v>17</v>
      </c>
      <c r="L709" s="7" t="s">
        <v>17</v>
      </c>
      <c r="M709" s="7" t="s">
        <v>17</v>
      </c>
      <c r="N709" s="9"/>
      <c r="O709" s="9"/>
      <c r="P709" s="9"/>
      <c r="Q709" s="9"/>
      <c r="R709" s="10" t="s">
        <v>17</v>
      </c>
      <c r="S709" s="10" t="s">
        <v>17</v>
      </c>
      <c r="T709" s="11" t="s">
        <v>17</v>
      </c>
    </row>
    <row r="710" spans="1:20" ht="28.5">
      <c r="A710" s="6">
        <v>1</v>
      </c>
      <c r="B710" s="6"/>
      <c r="C710" s="7" t="s">
        <v>923</v>
      </c>
      <c r="D710" s="8" t="s">
        <v>17</v>
      </c>
      <c r="E710" s="9"/>
      <c r="F710" s="9"/>
      <c r="G710" s="9"/>
      <c r="H710" s="10" t="s">
        <v>17</v>
      </c>
      <c r="I710" s="9"/>
      <c r="J710" s="10" t="s">
        <v>17</v>
      </c>
      <c r="K710" s="8" t="s">
        <v>22</v>
      </c>
      <c r="L710" s="7" t="s">
        <v>924</v>
      </c>
      <c r="M710" s="7" t="s">
        <v>925</v>
      </c>
      <c r="N710" s="9">
        <v>651</v>
      </c>
      <c r="O710" s="9">
        <v>651</v>
      </c>
      <c r="P710" s="9">
        <v>991</v>
      </c>
      <c r="Q710" s="9">
        <v>651</v>
      </c>
      <c r="R710" s="10" t="s">
        <v>62</v>
      </c>
      <c r="S710" s="13">
        <v>0</v>
      </c>
      <c r="T710" s="11" t="s">
        <v>17</v>
      </c>
    </row>
    <row r="711" spans="1:20" ht="42.75">
      <c r="A711" s="6">
        <v>1</v>
      </c>
      <c r="B711" s="6"/>
      <c r="C711" s="7" t="s">
        <v>926</v>
      </c>
      <c r="D711" s="8" t="s">
        <v>57</v>
      </c>
      <c r="E711" s="9">
        <v>3507717</v>
      </c>
      <c r="F711" s="9">
        <v>4654254</v>
      </c>
      <c r="G711" s="9">
        <f>IFERROR(F711-E711,0)</f>
        <v>1146537</v>
      </c>
      <c r="H711" s="12">
        <f>IFERROR((F711/E711-1)*100,0)</f>
        <v>32.686131748940973</v>
      </c>
      <c r="I711" s="9">
        <v>18269344</v>
      </c>
      <c r="J711" s="12">
        <v>25.5</v>
      </c>
      <c r="K711" s="8" t="s">
        <v>17</v>
      </c>
      <c r="L711" s="7" t="s">
        <v>17</v>
      </c>
      <c r="M711" s="7" t="s">
        <v>17</v>
      </c>
      <c r="N711" s="9"/>
      <c r="O711" s="9"/>
      <c r="P711" s="9"/>
      <c r="Q711" s="9"/>
      <c r="R711" s="10" t="s">
        <v>17</v>
      </c>
      <c r="S711" s="10" t="s">
        <v>17</v>
      </c>
      <c r="T711" s="11" t="s">
        <v>17</v>
      </c>
    </row>
    <row r="712" spans="1:20" ht="28.5">
      <c r="A712" s="6">
        <v>1</v>
      </c>
      <c r="B712" s="6"/>
      <c r="C712" s="7" t="s">
        <v>927</v>
      </c>
      <c r="D712" s="8" t="s">
        <v>17</v>
      </c>
      <c r="E712" s="9"/>
      <c r="F712" s="9"/>
      <c r="G712" s="9"/>
      <c r="H712" s="10" t="s">
        <v>17</v>
      </c>
      <c r="I712" s="9"/>
      <c r="J712" s="10" t="s">
        <v>17</v>
      </c>
      <c r="K712" s="8" t="s">
        <v>22</v>
      </c>
      <c r="L712" s="7" t="s">
        <v>928</v>
      </c>
      <c r="M712" s="7" t="s">
        <v>929</v>
      </c>
      <c r="N712" s="9">
        <v>150</v>
      </c>
      <c r="O712" s="9">
        <v>0</v>
      </c>
      <c r="P712" s="9">
        <v>0</v>
      </c>
      <c r="Q712" s="9">
        <v>0</v>
      </c>
      <c r="R712" s="10" t="s">
        <v>25</v>
      </c>
      <c r="S712" s="13">
        <v>0</v>
      </c>
      <c r="T712" s="11" t="s">
        <v>17</v>
      </c>
    </row>
    <row r="713" spans="1:20">
      <c r="A713" s="6">
        <v>1</v>
      </c>
      <c r="B713" s="6"/>
      <c r="C713" s="6"/>
      <c r="D713" s="8" t="s">
        <v>17</v>
      </c>
      <c r="E713" s="9"/>
      <c r="F713" s="9"/>
      <c r="G713" s="9"/>
      <c r="H713" s="10" t="s">
        <v>17</v>
      </c>
      <c r="I713" s="9"/>
      <c r="J713" s="10" t="s">
        <v>17</v>
      </c>
      <c r="K713" s="8" t="s">
        <v>22</v>
      </c>
      <c r="L713" s="7" t="s">
        <v>930</v>
      </c>
      <c r="M713" s="7" t="s">
        <v>931</v>
      </c>
      <c r="N713" s="9">
        <v>20000</v>
      </c>
      <c r="O713" s="9">
        <v>15000</v>
      </c>
      <c r="P713" s="9">
        <v>0</v>
      </c>
      <c r="Q713" s="9">
        <v>15000</v>
      </c>
      <c r="R713" s="13">
        <v>75</v>
      </c>
      <c r="S713" s="13">
        <v>0</v>
      </c>
      <c r="T713" s="11" t="s">
        <v>17</v>
      </c>
    </row>
    <row r="714" spans="1:20">
      <c r="A714" s="6">
        <v>1</v>
      </c>
      <c r="B714" s="6"/>
      <c r="C714" s="6"/>
      <c r="D714" s="8" t="s">
        <v>17</v>
      </c>
      <c r="E714" s="9"/>
      <c r="F714" s="9"/>
      <c r="G714" s="9"/>
      <c r="H714" s="10" t="s">
        <v>17</v>
      </c>
      <c r="I714" s="9"/>
      <c r="J714" s="10" t="s">
        <v>17</v>
      </c>
      <c r="K714" s="8" t="s">
        <v>22</v>
      </c>
      <c r="L714" s="7" t="s">
        <v>932</v>
      </c>
      <c r="M714" s="7" t="s">
        <v>929</v>
      </c>
      <c r="N714" s="9">
        <v>4000</v>
      </c>
      <c r="O714" s="9">
        <v>2000</v>
      </c>
      <c r="P714" s="9">
        <v>0</v>
      </c>
      <c r="Q714" s="9">
        <v>0</v>
      </c>
      <c r="R714" s="10" t="s">
        <v>25</v>
      </c>
      <c r="S714" s="10" t="s">
        <v>25</v>
      </c>
      <c r="T714" s="11" t="s">
        <v>933</v>
      </c>
    </row>
    <row r="715" spans="1:20">
      <c r="A715" s="6">
        <v>1</v>
      </c>
      <c r="B715" s="6"/>
      <c r="C715" s="6"/>
      <c r="D715" s="8" t="s">
        <v>17</v>
      </c>
      <c r="E715" s="9"/>
      <c r="F715" s="9"/>
      <c r="G715" s="9"/>
      <c r="H715" s="10" t="s">
        <v>17</v>
      </c>
      <c r="I715" s="9"/>
      <c r="J715" s="10" t="s">
        <v>17</v>
      </c>
      <c r="K715" s="8" t="s">
        <v>22</v>
      </c>
      <c r="L715" s="7" t="s">
        <v>934</v>
      </c>
      <c r="M715" s="7" t="s">
        <v>935</v>
      </c>
      <c r="N715" s="9">
        <v>4000</v>
      </c>
      <c r="O715" s="9">
        <v>1000</v>
      </c>
      <c r="P715" s="9">
        <v>1400</v>
      </c>
      <c r="Q715" s="9">
        <v>1000</v>
      </c>
      <c r="R715" s="13">
        <v>25</v>
      </c>
      <c r="S715" s="13">
        <v>0</v>
      </c>
      <c r="T715" s="11" t="s">
        <v>17</v>
      </c>
    </row>
    <row r="716" spans="1:20" ht="28.5">
      <c r="A716" s="6">
        <v>1</v>
      </c>
      <c r="B716" s="6"/>
      <c r="C716" s="7" t="s">
        <v>936</v>
      </c>
      <c r="D716" s="8" t="s">
        <v>57</v>
      </c>
      <c r="E716" s="9">
        <v>0</v>
      </c>
      <c r="F716" s="9">
        <v>0</v>
      </c>
      <c r="G716" s="9">
        <f>IFERROR(F716-E716,0)</f>
        <v>0</v>
      </c>
      <c r="H716" s="12">
        <f>IFERROR((F716/E716-1)*100,0)</f>
        <v>0</v>
      </c>
      <c r="I716" s="9">
        <v>70200</v>
      </c>
      <c r="J716" s="10" t="s">
        <v>25</v>
      </c>
      <c r="K716" s="8" t="s">
        <v>17</v>
      </c>
      <c r="L716" s="7" t="s">
        <v>17</v>
      </c>
      <c r="M716" s="7" t="s">
        <v>17</v>
      </c>
      <c r="N716" s="9"/>
      <c r="O716" s="9"/>
      <c r="P716" s="9"/>
      <c r="Q716" s="9"/>
      <c r="R716" s="10" t="s">
        <v>17</v>
      </c>
      <c r="S716" s="10" t="s">
        <v>17</v>
      </c>
      <c r="T716" s="11" t="s">
        <v>17</v>
      </c>
    </row>
    <row r="717" spans="1:20" ht="28.5">
      <c r="A717" s="6">
        <v>1</v>
      </c>
      <c r="B717" s="6"/>
      <c r="C717" s="7" t="s">
        <v>927</v>
      </c>
      <c r="D717" s="8" t="s">
        <v>17</v>
      </c>
      <c r="E717" s="9"/>
      <c r="F717" s="9"/>
      <c r="G717" s="9"/>
      <c r="H717" s="10" t="s">
        <v>17</v>
      </c>
      <c r="I717" s="9"/>
      <c r="J717" s="10" t="s">
        <v>17</v>
      </c>
      <c r="K717" s="8" t="s">
        <v>22</v>
      </c>
      <c r="L717" s="7" t="s">
        <v>937</v>
      </c>
      <c r="M717" s="7" t="s">
        <v>938</v>
      </c>
      <c r="N717" s="9">
        <v>3000000</v>
      </c>
      <c r="O717" s="9">
        <v>1250000</v>
      </c>
      <c r="P717" s="9">
        <v>1300000</v>
      </c>
      <c r="Q717" s="9">
        <v>575000</v>
      </c>
      <c r="R717" s="13">
        <v>19.2</v>
      </c>
      <c r="S717" s="13">
        <v>-54</v>
      </c>
      <c r="T717" s="11" t="s">
        <v>939</v>
      </c>
    </row>
    <row r="718" spans="1:20" ht="28.5">
      <c r="A718" s="6">
        <v>1</v>
      </c>
      <c r="B718" s="6"/>
      <c r="C718" s="7" t="s">
        <v>940</v>
      </c>
      <c r="D718" s="8" t="s">
        <v>30</v>
      </c>
      <c r="E718" s="9">
        <v>13549738</v>
      </c>
      <c r="F718" s="9">
        <v>15981188</v>
      </c>
      <c r="G718" s="9">
        <f>IFERROR(F718-E718,0)</f>
        <v>2431450</v>
      </c>
      <c r="H718" s="12">
        <f>IFERROR((F718/E718-1)*100,0)</f>
        <v>17.944627416412029</v>
      </c>
      <c r="I718" s="9">
        <v>57409481</v>
      </c>
      <c r="J718" s="12">
        <v>27.8</v>
      </c>
      <c r="K718" s="8" t="s">
        <v>17</v>
      </c>
      <c r="L718" s="7" t="s">
        <v>17</v>
      </c>
      <c r="M718" s="7" t="s">
        <v>17</v>
      </c>
      <c r="N718" s="9"/>
      <c r="O718" s="9"/>
      <c r="P718" s="9"/>
      <c r="Q718" s="9"/>
      <c r="R718" s="10" t="s">
        <v>17</v>
      </c>
      <c r="S718" s="10" t="s">
        <v>17</v>
      </c>
      <c r="T718" s="11" t="s">
        <v>17</v>
      </c>
    </row>
    <row r="719" spans="1:20" ht="28.5">
      <c r="A719" s="6">
        <v>1</v>
      </c>
      <c r="B719" s="6"/>
      <c r="C719" s="7" t="s">
        <v>923</v>
      </c>
      <c r="D719" s="8" t="s">
        <v>17</v>
      </c>
      <c r="E719" s="9"/>
      <c r="F719" s="9"/>
      <c r="G719" s="9"/>
      <c r="H719" s="10" t="s">
        <v>17</v>
      </c>
      <c r="I719" s="9"/>
      <c r="J719" s="10" t="s">
        <v>17</v>
      </c>
      <c r="K719" s="8" t="s">
        <v>22</v>
      </c>
      <c r="L719" s="7" t="s">
        <v>941</v>
      </c>
      <c r="M719" s="7" t="s">
        <v>584</v>
      </c>
      <c r="N719" s="9">
        <v>472</v>
      </c>
      <c r="O719" s="9">
        <v>0</v>
      </c>
      <c r="P719" s="9">
        <v>0</v>
      </c>
      <c r="Q719" s="9">
        <v>0</v>
      </c>
      <c r="R719" s="10" t="s">
        <v>25</v>
      </c>
      <c r="S719" s="13">
        <v>0</v>
      </c>
      <c r="T719" s="11" t="s">
        <v>17</v>
      </c>
    </row>
    <row r="720" spans="1:20" ht="99.75">
      <c r="A720" s="6">
        <v>1</v>
      </c>
      <c r="B720" s="6"/>
      <c r="C720" s="6"/>
      <c r="D720" s="8" t="s">
        <v>17</v>
      </c>
      <c r="E720" s="9"/>
      <c r="F720" s="9"/>
      <c r="G720" s="9"/>
      <c r="H720" s="10" t="s">
        <v>17</v>
      </c>
      <c r="I720" s="9"/>
      <c r="J720" s="10" t="s">
        <v>17</v>
      </c>
      <c r="K720" s="8" t="s">
        <v>22</v>
      </c>
      <c r="L720" s="7" t="s">
        <v>942</v>
      </c>
      <c r="M720" s="7" t="s">
        <v>91</v>
      </c>
      <c r="N720" s="9">
        <v>520</v>
      </c>
      <c r="O720" s="9">
        <v>108</v>
      </c>
      <c r="P720" s="9">
        <v>114</v>
      </c>
      <c r="Q720" s="9">
        <v>94</v>
      </c>
      <c r="R720" s="13">
        <v>18.100000000000001</v>
      </c>
      <c r="S720" s="13">
        <v>-13</v>
      </c>
      <c r="T720" s="11" t="s">
        <v>3086</v>
      </c>
    </row>
    <row r="721" spans="1:20">
      <c r="A721" s="6">
        <v>1</v>
      </c>
      <c r="B721" s="6"/>
      <c r="C721" s="6"/>
      <c r="D721" s="6"/>
      <c r="E721" s="6"/>
      <c r="F721" s="6"/>
      <c r="G721" s="6"/>
      <c r="H721" s="6"/>
      <c r="I721" s="6"/>
      <c r="J721" s="6"/>
      <c r="K721" s="6"/>
      <c r="L721" s="6"/>
      <c r="M721" s="6"/>
      <c r="N721" s="6"/>
      <c r="O721" s="6"/>
      <c r="P721" s="6"/>
      <c r="Q721" s="6"/>
      <c r="R721" s="6"/>
      <c r="S721" s="6"/>
      <c r="T721" s="11"/>
    </row>
    <row r="722" spans="1:20" ht="28.5">
      <c r="A722" s="6">
        <v>1</v>
      </c>
      <c r="B722" s="6"/>
      <c r="C722" s="6"/>
      <c r="D722" s="8" t="s">
        <v>17</v>
      </c>
      <c r="E722" s="9"/>
      <c r="F722" s="9"/>
      <c r="G722" s="9"/>
      <c r="H722" s="10" t="s">
        <v>17</v>
      </c>
      <c r="I722" s="9"/>
      <c r="J722" s="10" t="s">
        <v>17</v>
      </c>
      <c r="K722" s="8" t="s">
        <v>22</v>
      </c>
      <c r="L722" s="7" t="s">
        <v>943</v>
      </c>
      <c r="M722" s="7" t="s">
        <v>91</v>
      </c>
      <c r="N722" s="9">
        <v>490</v>
      </c>
      <c r="O722" s="9">
        <v>294</v>
      </c>
      <c r="P722" s="9">
        <v>294</v>
      </c>
      <c r="Q722" s="9">
        <v>294</v>
      </c>
      <c r="R722" s="13">
        <v>60</v>
      </c>
      <c r="S722" s="13">
        <v>0</v>
      </c>
      <c r="T722" s="11" t="s">
        <v>17</v>
      </c>
    </row>
    <row r="723" spans="1:20" ht="28.5">
      <c r="A723" s="6">
        <v>1</v>
      </c>
      <c r="B723" s="6"/>
      <c r="C723" s="7" t="s">
        <v>944</v>
      </c>
      <c r="D723" s="8" t="s">
        <v>285</v>
      </c>
      <c r="E723" s="9">
        <v>75820960</v>
      </c>
      <c r="F723" s="9">
        <v>201130525</v>
      </c>
      <c r="G723" s="9">
        <f>IFERROR(F723-E723,0)</f>
        <v>125309565</v>
      </c>
      <c r="H723" s="12">
        <f>IFERROR((F723/E723-1)*100,0)</f>
        <v>165.27034872679005</v>
      </c>
      <c r="I723" s="9">
        <v>500563923</v>
      </c>
      <c r="J723" s="12">
        <v>40.200000000000003</v>
      </c>
      <c r="K723" s="8" t="s">
        <v>17</v>
      </c>
      <c r="L723" s="7" t="s">
        <v>17</v>
      </c>
      <c r="M723" s="7" t="s">
        <v>17</v>
      </c>
      <c r="N723" s="9"/>
      <c r="O723" s="9"/>
      <c r="P723" s="9"/>
      <c r="Q723" s="9"/>
      <c r="R723" s="10" t="s">
        <v>17</v>
      </c>
      <c r="S723" s="10" t="s">
        <v>17</v>
      </c>
      <c r="T723" s="11" t="s">
        <v>17</v>
      </c>
    </row>
    <row r="724" spans="1:20">
      <c r="A724" s="6">
        <v>1</v>
      </c>
      <c r="B724" s="6"/>
      <c r="C724" s="7" t="s">
        <v>945</v>
      </c>
      <c r="D724" s="8" t="s">
        <v>17</v>
      </c>
      <c r="E724" s="9"/>
      <c r="F724" s="9"/>
      <c r="G724" s="9"/>
      <c r="H724" s="10" t="s">
        <v>17</v>
      </c>
      <c r="I724" s="9"/>
      <c r="J724" s="10" t="s">
        <v>17</v>
      </c>
      <c r="K724" s="8" t="s">
        <v>22</v>
      </c>
      <c r="L724" s="7" t="s">
        <v>946</v>
      </c>
      <c r="M724" s="7" t="s">
        <v>947</v>
      </c>
      <c r="N724" s="9">
        <v>288</v>
      </c>
      <c r="O724" s="9">
        <v>316</v>
      </c>
      <c r="P724" s="9">
        <v>311</v>
      </c>
      <c r="Q724" s="9">
        <v>316</v>
      </c>
      <c r="R724" s="10" t="s">
        <v>62</v>
      </c>
      <c r="S724" s="13">
        <v>0</v>
      </c>
      <c r="T724" s="11" t="s">
        <v>17</v>
      </c>
    </row>
    <row r="725" spans="1:20" ht="28.5">
      <c r="A725" s="6">
        <v>1</v>
      </c>
      <c r="B725" s="6"/>
      <c r="C725" s="6"/>
      <c r="D725" s="8" t="s">
        <v>17</v>
      </c>
      <c r="E725" s="9"/>
      <c r="F725" s="9"/>
      <c r="G725" s="9"/>
      <c r="H725" s="10" t="s">
        <v>17</v>
      </c>
      <c r="I725" s="9"/>
      <c r="J725" s="10" t="s">
        <v>17</v>
      </c>
      <c r="K725" s="8" t="s">
        <v>22</v>
      </c>
      <c r="L725" s="7" t="s">
        <v>948</v>
      </c>
      <c r="M725" s="7" t="s">
        <v>841</v>
      </c>
      <c r="N725" s="9">
        <v>280</v>
      </c>
      <c r="O725" s="9">
        <v>260</v>
      </c>
      <c r="P725" s="9">
        <v>310</v>
      </c>
      <c r="Q725" s="9">
        <v>337</v>
      </c>
      <c r="R725" s="13">
        <v>120.4</v>
      </c>
      <c r="S725" s="13">
        <v>29.6</v>
      </c>
      <c r="T725" s="11" t="s">
        <v>3087</v>
      </c>
    </row>
    <row r="726" spans="1:20" ht="28.5">
      <c r="A726" s="6">
        <v>1</v>
      </c>
      <c r="B726" s="6"/>
      <c r="C726" s="6"/>
      <c r="D726" s="8" t="s">
        <v>17</v>
      </c>
      <c r="E726" s="9"/>
      <c r="F726" s="9"/>
      <c r="G726" s="9"/>
      <c r="H726" s="10" t="s">
        <v>17</v>
      </c>
      <c r="I726" s="9"/>
      <c r="J726" s="10" t="s">
        <v>17</v>
      </c>
      <c r="K726" s="8" t="s">
        <v>22</v>
      </c>
      <c r="L726" s="7" t="s">
        <v>949</v>
      </c>
      <c r="M726" s="7" t="s">
        <v>828</v>
      </c>
      <c r="N726" s="9">
        <v>1360</v>
      </c>
      <c r="O726" s="9">
        <v>548</v>
      </c>
      <c r="P726" s="9">
        <v>1189</v>
      </c>
      <c r="Q726" s="9">
        <v>635</v>
      </c>
      <c r="R726" s="13">
        <v>46.7</v>
      </c>
      <c r="S726" s="13">
        <v>15.9</v>
      </c>
      <c r="T726" s="11" t="s">
        <v>3088</v>
      </c>
    </row>
    <row r="727" spans="1:20">
      <c r="A727" s="6">
        <v>1</v>
      </c>
      <c r="B727" s="6"/>
      <c r="C727" s="6"/>
      <c r="D727" s="8" t="s">
        <v>17</v>
      </c>
      <c r="E727" s="9"/>
      <c r="F727" s="9"/>
      <c r="G727" s="9"/>
      <c r="H727" s="10" t="s">
        <v>17</v>
      </c>
      <c r="I727" s="9"/>
      <c r="J727" s="10" t="s">
        <v>17</v>
      </c>
      <c r="K727" s="8" t="s">
        <v>22</v>
      </c>
      <c r="L727" s="7" t="s">
        <v>950</v>
      </c>
      <c r="M727" s="7" t="s">
        <v>951</v>
      </c>
      <c r="N727" s="9">
        <v>76</v>
      </c>
      <c r="O727" s="9">
        <v>0</v>
      </c>
      <c r="P727" s="9">
        <v>0</v>
      </c>
      <c r="Q727" s="9">
        <v>0</v>
      </c>
      <c r="R727" s="10" t="s">
        <v>25</v>
      </c>
      <c r="S727" s="13">
        <v>0</v>
      </c>
      <c r="T727" s="11" t="s">
        <v>17</v>
      </c>
    </row>
    <row r="728" spans="1:20" ht="57">
      <c r="A728" s="6">
        <v>1</v>
      </c>
      <c r="B728" s="6"/>
      <c r="C728" s="7" t="s">
        <v>952</v>
      </c>
      <c r="D728" s="8" t="s">
        <v>900</v>
      </c>
      <c r="E728" s="9">
        <v>3112540</v>
      </c>
      <c r="F728" s="9">
        <v>4254351</v>
      </c>
      <c r="G728" s="9">
        <f>IFERROR(F728-E728,0)</f>
        <v>1141811</v>
      </c>
      <c r="H728" s="12">
        <f>IFERROR((F728/E728-1)*100,0)</f>
        <v>36.684219319269793</v>
      </c>
      <c r="I728" s="9">
        <v>25518117</v>
      </c>
      <c r="J728" s="12">
        <v>16.7</v>
      </c>
      <c r="K728" s="8" t="s">
        <v>17</v>
      </c>
      <c r="L728" s="7" t="s">
        <v>17</v>
      </c>
      <c r="M728" s="7" t="s">
        <v>17</v>
      </c>
      <c r="N728" s="9"/>
      <c r="O728" s="9"/>
      <c r="P728" s="9"/>
      <c r="Q728" s="9"/>
      <c r="R728" s="10" t="s">
        <v>17</v>
      </c>
      <c r="S728" s="10" t="s">
        <v>17</v>
      </c>
      <c r="T728" s="11" t="s">
        <v>17</v>
      </c>
    </row>
    <row r="729" spans="1:20">
      <c r="A729" s="6">
        <v>1</v>
      </c>
      <c r="B729" s="6"/>
      <c r="C729" s="7" t="s">
        <v>945</v>
      </c>
      <c r="D729" s="8" t="s">
        <v>17</v>
      </c>
      <c r="E729" s="9"/>
      <c r="F729" s="9"/>
      <c r="G729" s="9"/>
      <c r="H729" s="10" t="s">
        <v>17</v>
      </c>
      <c r="I729" s="9"/>
      <c r="J729" s="10" t="s">
        <v>17</v>
      </c>
      <c r="K729" s="8" t="s">
        <v>22</v>
      </c>
      <c r="L729" s="7" t="s">
        <v>953</v>
      </c>
      <c r="M729" s="7" t="s">
        <v>954</v>
      </c>
      <c r="N729" s="9">
        <v>1</v>
      </c>
      <c r="O729" s="9">
        <v>1</v>
      </c>
      <c r="P729" s="9">
        <v>1</v>
      </c>
      <c r="Q729" s="9">
        <v>1</v>
      </c>
      <c r="R729" s="10" t="s">
        <v>62</v>
      </c>
      <c r="S729" s="13">
        <v>0</v>
      </c>
      <c r="T729" s="11" t="s">
        <v>17</v>
      </c>
    </row>
    <row r="730" spans="1:20">
      <c r="A730" s="6">
        <v>1</v>
      </c>
      <c r="B730" s="6"/>
      <c r="C730" s="6"/>
      <c r="D730" s="8" t="s">
        <v>17</v>
      </c>
      <c r="E730" s="9"/>
      <c r="F730" s="9"/>
      <c r="G730" s="9"/>
      <c r="H730" s="10" t="s">
        <v>17</v>
      </c>
      <c r="I730" s="9"/>
      <c r="J730" s="10" t="s">
        <v>17</v>
      </c>
      <c r="K730" s="8" t="s">
        <v>22</v>
      </c>
      <c r="L730" s="7" t="s">
        <v>955</v>
      </c>
      <c r="M730" s="7" t="s">
        <v>956</v>
      </c>
      <c r="N730" s="9">
        <v>1</v>
      </c>
      <c r="O730" s="9">
        <v>0</v>
      </c>
      <c r="P730" s="9">
        <v>0</v>
      </c>
      <c r="Q730" s="9">
        <v>0</v>
      </c>
      <c r="R730" s="10" t="s">
        <v>25</v>
      </c>
      <c r="S730" s="13">
        <v>0</v>
      </c>
      <c r="T730" s="11" t="s">
        <v>3089</v>
      </c>
    </row>
    <row r="731" spans="1:20">
      <c r="A731" s="6">
        <v>1</v>
      </c>
      <c r="B731" s="6"/>
      <c r="C731" s="6"/>
      <c r="D731" s="8" t="s">
        <v>17</v>
      </c>
      <c r="E731" s="9"/>
      <c r="F731" s="9"/>
      <c r="G731" s="9"/>
      <c r="H731" s="10" t="s">
        <v>17</v>
      </c>
      <c r="I731" s="9"/>
      <c r="J731" s="10" t="s">
        <v>17</v>
      </c>
      <c r="K731" s="8" t="s">
        <v>22</v>
      </c>
      <c r="L731" s="7" t="s">
        <v>957</v>
      </c>
      <c r="M731" s="7" t="s">
        <v>956</v>
      </c>
      <c r="N731" s="9">
        <v>7</v>
      </c>
      <c r="O731" s="9">
        <v>4</v>
      </c>
      <c r="P731" s="9">
        <v>5</v>
      </c>
      <c r="Q731" s="9">
        <v>4</v>
      </c>
      <c r="R731" s="13">
        <v>57.1</v>
      </c>
      <c r="S731" s="13">
        <v>0</v>
      </c>
      <c r="T731" s="11" t="s">
        <v>17</v>
      </c>
    </row>
    <row r="732" spans="1:20" ht="60">
      <c r="A732" s="6">
        <v>1</v>
      </c>
      <c r="B732" s="6"/>
      <c r="C732" s="19" t="s">
        <v>958</v>
      </c>
      <c r="D732" s="8" t="s">
        <v>17</v>
      </c>
      <c r="E732" s="9"/>
      <c r="F732" s="9"/>
      <c r="G732" s="9"/>
      <c r="H732" s="10" t="s">
        <v>17</v>
      </c>
      <c r="I732" s="9"/>
      <c r="J732" s="10" t="s">
        <v>17</v>
      </c>
      <c r="K732" s="8" t="s">
        <v>17</v>
      </c>
      <c r="L732" s="7" t="s">
        <v>17</v>
      </c>
      <c r="M732" s="7" t="s">
        <v>17</v>
      </c>
      <c r="N732" s="9"/>
      <c r="O732" s="9"/>
      <c r="P732" s="9"/>
      <c r="Q732" s="9"/>
      <c r="R732" s="10" t="s">
        <v>17</v>
      </c>
      <c r="S732" s="10" t="s">
        <v>17</v>
      </c>
      <c r="T732" s="11" t="s">
        <v>17</v>
      </c>
    </row>
    <row r="733" spans="1:20" ht="28.5">
      <c r="A733" s="6">
        <v>1</v>
      </c>
      <c r="B733" s="6"/>
      <c r="C733" s="7" t="s">
        <v>959</v>
      </c>
      <c r="D733" s="8" t="s">
        <v>285</v>
      </c>
      <c r="E733" s="9">
        <v>79282146</v>
      </c>
      <c r="F733" s="9">
        <v>100755235</v>
      </c>
      <c r="G733" s="9">
        <f>IFERROR(F733-E733,0)</f>
        <v>21473089</v>
      </c>
      <c r="H733" s="12">
        <f>IFERROR((F733/E733-1)*100,0)</f>
        <v>27.08439425945912</v>
      </c>
      <c r="I733" s="9">
        <v>266846000</v>
      </c>
      <c r="J733" s="12">
        <v>37.799999999999997</v>
      </c>
      <c r="K733" s="8" t="s">
        <v>17</v>
      </c>
      <c r="L733" s="7" t="s">
        <v>17</v>
      </c>
      <c r="M733" s="7" t="s">
        <v>17</v>
      </c>
      <c r="N733" s="9"/>
      <c r="O733" s="9"/>
      <c r="P733" s="9"/>
      <c r="Q733" s="9"/>
      <c r="R733" s="10" t="s">
        <v>17</v>
      </c>
      <c r="S733" s="10" t="s">
        <v>17</v>
      </c>
      <c r="T733" s="11" t="s">
        <v>17</v>
      </c>
    </row>
    <row r="734" spans="1:20" ht="42.75">
      <c r="A734" s="6">
        <v>1</v>
      </c>
      <c r="B734" s="6"/>
      <c r="C734" s="7" t="s">
        <v>960</v>
      </c>
      <c r="D734" s="8" t="s">
        <v>17</v>
      </c>
      <c r="E734" s="9"/>
      <c r="F734" s="9"/>
      <c r="G734" s="9"/>
      <c r="H734" s="10" t="s">
        <v>17</v>
      </c>
      <c r="I734" s="9"/>
      <c r="J734" s="10" t="s">
        <v>17</v>
      </c>
      <c r="K734" s="8" t="s">
        <v>22</v>
      </c>
      <c r="L734" s="7" t="s">
        <v>67</v>
      </c>
      <c r="M734" s="7" t="s">
        <v>68</v>
      </c>
      <c r="N734" s="9">
        <v>30</v>
      </c>
      <c r="O734" s="9">
        <v>3</v>
      </c>
      <c r="P734" s="9">
        <v>3</v>
      </c>
      <c r="Q734" s="9">
        <v>0</v>
      </c>
      <c r="R734" s="10" t="s">
        <v>25</v>
      </c>
      <c r="S734" s="10" t="s">
        <v>25</v>
      </c>
      <c r="T734" s="11" t="s">
        <v>3204</v>
      </c>
    </row>
    <row r="735" spans="1:20" ht="30">
      <c r="A735" s="6">
        <v>1</v>
      </c>
      <c r="B735" s="6"/>
      <c r="C735" s="19" t="s">
        <v>961</v>
      </c>
      <c r="D735" s="8" t="s">
        <v>17</v>
      </c>
      <c r="E735" s="9"/>
      <c r="F735" s="9"/>
      <c r="G735" s="9"/>
      <c r="H735" s="10" t="s">
        <v>17</v>
      </c>
      <c r="I735" s="9"/>
      <c r="J735" s="10" t="s">
        <v>17</v>
      </c>
      <c r="K735" s="8" t="s">
        <v>17</v>
      </c>
      <c r="L735" s="7" t="s">
        <v>17</v>
      </c>
      <c r="M735" s="7" t="s">
        <v>17</v>
      </c>
      <c r="N735" s="9"/>
      <c r="O735" s="9"/>
      <c r="P735" s="9"/>
      <c r="Q735" s="9"/>
      <c r="R735" s="10" t="s">
        <v>17</v>
      </c>
      <c r="S735" s="10" t="s">
        <v>17</v>
      </c>
      <c r="T735" s="11" t="s">
        <v>17</v>
      </c>
    </row>
    <row r="736" spans="1:20" ht="28.5">
      <c r="A736" s="6">
        <v>1</v>
      </c>
      <c r="B736" s="6"/>
      <c r="C736" s="7" t="s">
        <v>962</v>
      </c>
      <c r="D736" s="8" t="s">
        <v>697</v>
      </c>
      <c r="E736" s="9">
        <v>310584464</v>
      </c>
      <c r="F736" s="9">
        <v>390587449</v>
      </c>
      <c r="G736" s="9">
        <f t="shared" ref="G736:G737" si="16">IFERROR(F736-E736,0)</f>
        <v>80002985</v>
      </c>
      <c r="H736" s="12">
        <f t="shared" ref="H736:H737" si="17">IFERROR((F736/E736-1)*100,0)</f>
        <v>25.758849612001189</v>
      </c>
      <c r="I736" s="9">
        <v>721668842</v>
      </c>
      <c r="J736" s="12">
        <v>54.1</v>
      </c>
      <c r="K736" s="8" t="s">
        <v>17</v>
      </c>
      <c r="L736" s="7" t="s">
        <v>17</v>
      </c>
      <c r="M736" s="7" t="s">
        <v>17</v>
      </c>
      <c r="N736" s="9"/>
      <c r="O736" s="9"/>
      <c r="P736" s="9"/>
      <c r="Q736" s="9"/>
      <c r="R736" s="10" t="s">
        <v>17</v>
      </c>
      <c r="S736" s="10" t="s">
        <v>17</v>
      </c>
      <c r="T736" s="11" t="s">
        <v>17</v>
      </c>
    </row>
    <row r="737" spans="1:20">
      <c r="A737" s="6">
        <v>1</v>
      </c>
      <c r="B737" s="6"/>
      <c r="C737" s="6"/>
      <c r="D737" s="8" t="s">
        <v>900</v>
      </c>
      <c r="E737" s="9">
        <v>4675126954</v>
      </c>
      <c r="F737" s="9">
        <v>6481626883</v>
      </c>
      <c r="G737" s="9">
        <f t="shared" si="16"/>
        <v>1806499929</v>
      </c>
      <c r="H737" s="12">
        <f t="shared" si="17"/>
        <v>38.64066038793608</v>
      </c>
      <c r="I737" s="9">
        <v>14089373733</v>
      </c>
      <c r="J737" s="12">
        <v>46</v>
      </c>
      <c r="K737" s="8" t="s">
        <v>17</v>
      </c>
      <c r="L737" s="7" t="s">
        <v>17</v>
      </c>
      <c r="M737" s="7" t="s">
        <v>17</v>
      </c>
      <c r="N737" s="9"/>
      <c r="O737" s="9"/>
      <c r="P737" s="9"/>
      <c r="Q737" s="9"/>
      <c r="R737" s="10" t="s">
        <v>17</v>
      </c>
      <c r="S737" s="10" t="s">
        <v>17</v>
      </c>
      <c r="T737" s="11" t="s">
        <v>17</v>
      </c>
    </row>
    <row r="738" spans="1:20" ht="28.5">
      <c r="A738" s="6">
        <v>1</v>
      </c>
      <c r="B738" s="6"/>
      <c r="C738" s="7" t="s">
        <v>963</v>
      </c>
      <c r="D738" s="8" t="s">
        <v>17</v>
      </c>
      <c r="E738" s="9"/>
      <c r="F738" s="9"/>
      <c r="G738" s="9"/>
      <c r="H738" s="10" t="s">
        <v>17</v>
      </c>
      <c r="I738" s="9"/>
      <c r="J738" s="10" t="s">
        <v>17</v>
      </c>
      <c r="K738" s="8" t="s">
        <v>22</v>
      </c>
      <c r="L738" s="7" t="s">
        <v>964</v>
      </c>
      <c r="M738" s="7" t="s">
        <v>965</v>
      </c>
      <c r="N738" s="9">
        <v>5</v>
      </c>
      <c r="O738" s="9">
        <v>2</v>
      </c>
      <c r="P738" s="9">
        <v>2</v>
      </c>
      <c r="Q738" s="9">
        <v>2</v>
      </c>
      <c r="R738" s="13">
        <v>40</v>
      </c>
      <c r="S738" s="13">
        <v>0</v>
      </c>
      <c r="T738" s="11" t="s">
        <v>17</v>
      </c>
    </row>
    <row r="739" spans="1:20" ht="28.5">
      <c r="A739" s="6">
        <v>1</v>
      </c>
      <c r="B739" s="6"/>
      <c r="C739" s="6"/>
      <c r="D739" s="8" t="s">
        <v>17</v>
      </c>
      <c r="E739" s="9"/>
      <c r="F739" s="9"/>
      <c r="G739" s="9"/>
      <c r="H739" s="10" t="s">
        <v>17</v>
      </c>
      <c r="I739" s="9"/>
      <c r="J739" s="10" t="s">
        <v>17</v>
      </c>
      <c r="K739" s="8" t="s">
        <v>22</v>
      </c>
      <c r="L739" s="7" t="s">
        <v>966</v>
      </c>
      <c r="M739" s="7" t="s">
        <v>967</v>
      </c>
      <c r="N739" s="9">
        <v>18</v>
      </c>
      <c r="O739" s="9">
        <v>12</v>
      </c>
      <c r="P739" s="9">
        <v>8</v>
      </c>
      <c r="Q739" s="9">
        <v>8</v>
      </c>
      <c r="R739" s="13">
        <v>44.4</v>
      </c>
      <c r="S739" s="13">
        <v>-33.299999999999997</v>
      </c>
      <c r="T739" s="11" t="s">
        <v>968</v>
      </c>
    </row>
    <row r="740" spans="1:20" ht="28.5">
      <c r="A740" s="6">
        <v>1</v>
      </c>
      <c r="B740" s="6"/>
      <c r="C740" s="6"/>
      <c r="D740" s="8" t="s">
        <v>17</v>
      </c>
      <c r="E740" s="9"/>
      <c r="F740" s="9"/>
      <c r="G740" s="9"/>
      <c r="H740" s="10" t="s">
        <v>17</v>
      </c>
      <c r="I740" s="9"/>
      <c r="J740" s="10" t="s">
        <v>17</v>
      </c>
      <c r="K740" s="8" t="s">
        <v>22</v>
      </c>
      <c r="L740" s="7" t="s">
        <v>969</v>
      </c>
      <c r="M740" s="7" t="s">
        <v>967</v>
      </c>
      <c r="N740" s="9">
        <v>40</v>
      </c>
      <c r="O740" s="9">
        <v>26</v>
      </c>
      <c r="P740" s="9">
        <v>32</v>
      </c>
      <c r="Q740" s="9">
        <v>36</v>
      </c>
      <c r="R740" s="13">
        <v>90</v>
      </c>
      <c r="S740" s="13">
        <v>38.5</v>
      </c>
      <c r="T740" s="11" t="s">
        <v>970</v>
      </c>
    </row>
    <row r="741" spans="1:20" ht="42.75">
      <c r="A741" s="6">
        <v>1</v>
      </c>
      <c r="B741" s="6"/>
      <c r="C741" s="6"/>
      <c r="D741" s="8" t="s">
        <v>17</v>
      </c>
      <c r="E741" s="9"/>
      <c r="F741" s="9"/>
      <c r="G741" s="9"/>
      <c r="H741" s="10" t="s">
        <v>17</v>
      </c>
      <c r="I741" s="9"/>
      <c r="J741" s="10" t="s">
        <v>17</v>
      </c>
      <c r="K741" s="8" t="s">
        <v>22</v>
      </c>
      <c r="L741" s="7" t="s">
        <v>971</v>
      </c>
      <c r="M741" s="7" t="s">
        <v>291</v>
      </c>
      <c r="N741" s="9">
        <v>5</v>
      </c>
      <c r="O741" s="9">
        <v>4</v>
      </c>
      <c r="P741" s="9">
        <v>3</v>
      </c>
      <c r="Q741" s="9">
        <v>0</v>
      </c>
      <c r="R741" s="10" t="s">
        <v>25</v>
      </c>
      <c r="S741" s="10" t="s">
        <v>25</v>
      </c>
      <c r="T741" s="11" t="s">
        <v>972</v>
      </c>
    </row>
    <row r="742" spans="1:20" ht="42.75">
      <c r="A742" s="6">
        <v>1</v>
      </c>
      <c r="B742" s="6"/>
      <c r="C742" s="6"/>
      <c r="D742" s="8" t="s">
        <v>17</v>
      </c>
      <c r="E742" s="9"/>
      <c r="F742" s="9"/>
      <c r="G742" s="9"/>
      <c r="H742" s="10" t="s">
        <v>17</v>
      </c>
      <c r="I742" s="9"/>
      <c r="J742" s="10" t="s">
        <v>17</v>
      </c>
      <c r="K742" s="8" t="s">
        <v>22</v>
      </c>
      <c r="L742" s="7" t="s">
        <v>973</v>
      </c>
      <c r="M742" s="7" t="s">
        <v>291</v>
      </c>
      <c r="N742" s="9">
        <v>19</v>
      </c>
      <c r="O742" s="9">
        <v>10</v>
      </c>
      <c r="P742" s="9">
        <v>9</v>
      </c>
      <c r="Q742" s="9">
        <v>0</v>
      </c>
      <c r="R742" s="10" t="s">
        <v>25</v>
      </c>
      <c r="S742" s="10" t="s">
        <v>25</v>
      </c>
      <c r="T742" s="11" t="s">
        <v>972</v>
      </c>
    </row>
    <row r="743" spans="1:20" ht="28.5">
      <c r="A743" s="6">
        <v>1</v>
      </c>
      <c r="B743" s="6"/>
      <c r="C743" s="6"/>
      <c r="D743" s="8" t="s">
        <v>17</v>
      </c>
      <c r="E743" s="9"/>
      <c r="F743" s="9"/>
      <c r="G743" s="9"/>
      <c r="H743" s="10" t="s">
        <v>17</v>
      </c>
      <c r="I743" s="9"/>
      <c r="J743" s="10" t="s">
        <v>17</v>
      </c>
      <c r="K743" s="8" t="s">
        <v>22</v>
      </c>
      <c r="L743" s="7" t="s">
        <v>974</v>
      </c>
      <c r="M743" s="7" t="s">
        <v>965</v>
      </c>
      <c r="N743" s="9">
        <v>8</v>
      </c>
      <c r="O743" s="9">
        <v>7</v>
      </c>
      <c r="P743" s="9">
        <v>2</v>
      </c>
      <c r="Q743" s="9">
        <v>3</v>
      </c>
      <c r="R743" s="13">
        <v>37.5</v>
      </c>
      <c r="S743" s="13">
        <v>-57.1</v>
      </c>
      <c r="T743" s="11" t="s">
        <v>975</v>
      </c>
    </row>
    <row r="744" spans="1:20" ht="28.5">
      <c r="A744" s="6">
        <v>1</v>
      </c>
      <c r="B744" s="6"/>
      <c r="C744" s="6"/>
      <c r="D744" s="8" t="s">
        <v>17</v>
      </c>
      <c r="E744" s="9"/>
      <c r="F744" s="9"/>
      <c r="G744" s="9"/>
      <c r="H744" s="10" t="s">
        <v>17</v>
      </c>
      <c r="I744" s="9"/>
      <c r="J744" s="10" t="s">
        <v>17</v>
      </c>
      <c r="K744" s="8" t="s">
        <v>22</v>
      </c>
      <c r="L744" s="7" t="s">
        <v>976</v>
      </c>
      <c r="M744" s="7" t="s">
        <v>965</v>
      </c>
      <c r="N744" s="9">
        <v>3</v>
      </c>
      <c r="O744" s="9">
        <v>1</v>
      </c>
      <c r="P744" s="9">
        <v>0</v>
      </c>
      <c r="Q744" s="9">
        <v>2</v>
      </c>
      <c r="R744" s="13">
        <v>66.7</v>
      </c>
      <c r="S744" s="13">
        <v>100</v>
      </c>
      <c r="T744" s="11" t="s">
        <v>977</v>
      </c>
    </row>
    <row r="745" spans="1:20" ht="28.5">
      <c r="A745" s="6">
        <v>1</v>
      </c>
      <c r="B745" s="6"/>
      <c r="C745" s="7" t="s">
        <v>978</v>
      </c>
      <c r="D745" s="8" t="s">
        <v>30</v>
      </c>
      <c r="E745" s="9">
        <v>1047453336</v>
      </c>
      <c r="F745" s="9">
        <v>1398171554</v>
      </c>
      <c r="G745" s="9">
        <f>IFERROR(F745-E745,0)</f>
        <v>350718218</v>
      </c>
      <c r="H745" s="12">
        <f>IFERROR((F745/E745-1)*100,0)</f>
        <v>33.482944389610502</v>
      </c>
      <c r="I745" s="9">
        <v>3278239971</v>
      </c>
      <c r="J745" s="12">
        <v>42.7</v>
      </c>
      <c r="K745" s="8" t="s">
        <v>17</v>
      </c>
      <c r="L745" s="7" t="s">
        <v>17</v>
      </c>
      <c r="M745" s="7" t="s">
        <v>17</v>
      </c>
      <c r="N745" s="9"/>
      <c r="O745" s="9"/>
      <c r="P745" s="9"/>
      <c r="Q745" s="9"/>
      <c r="R745" s="10" t="s">
        <v>17</v>
      </c>
      <c r="S745" s="10" t="s">
        <v>17</v>
      </c>
      <c r="T745" s="11" t="s">
        <v>17</v>
      </c>
    </row>
    <row r="746" spans="1:20" ht="28.5">
      <c r="A746" s="6">
        <v>1</v>
      </c>
      <c r="B746" s="6"/>
      <c r="C746" s="7" t="s">
        <v>979</v>
      </c>
      <c r="D746" s="8" t="s">
        <v>17</v>
      </c>
      <c r="E746" s="9"/>
      <c r="F746" s="9"/>
      <c r="G746" s="9"/>
      <c r="H746" s="10" t="s">
        <v>17</v>
      </c>
      <c r="I746" s="9"/>
      <c r="J746" s="10" t="s">
        <v>17</v>
      </c>
      <c r="K746" s="8" t="s">
        <v>22</v>
      </c>
      <c r="L746" s="7" t="s">
        <v>580</v>
      </c>
      <c r="M746" s="7" t="s">
        <v>176</v>
      </c>
      <c r="N746" s="9">
        <v>796</v>
      </c>
      <c r="O746" s="9">
        <v>0</v>
      </c>
      <c r="P746" s="9">
        <v>0</v>
      </c>
      <c r="Q746" s="9">
        <v>0</v>
      </c>
      <c r="R746" s="10" t="s">
        <v>25</v>
      </c>
      <c r="S746" s="13">
        <v>0</v>
      </c>
      <c r="T746" s="11" t="s">
        <v>17</v>
      </c>
    </row>
    <row r="747" spans="1:20" ht="42.75">
      <c r="A747" s="6">
        <v>1</v>
      </c>
      <c r="B747" s="6"/>
      <c r="C747" s="6"/>
      <c r="D747" s="8" t="s">
        <v>17</v>
      </c>
      <c r="E747" s="9"/>
      <c r="F747" s="9"/>
      <c r="G747" s="9"/>
      <c r="H747" s="10" t="s">
        <v>17</v>
      </c>
      <c r="I747" s="9"/>
      <c r="J747" s="10" t="s">
        <v>17</v>
      </c>
      <c r="K747" s="8" t="s">
        <v>22</v>
      </c>
      <c r="L747" s="7" t="s">
        <v>980</v>
      </c>
      <c r="M747" s="7" t="s">
        <v>981</v>
      </c>
      <c r="N747" s="9">
        <v>3250</v>
      </c>
      <c r="O747" s="9">
        <v>1389</v>
      </c>
      <c r="P747" s="9">
        <v>1280</v>
      </c>
      <c r="Q747" s="9">
        <v>923</v>
      </c>
      <c r="R747" s="13">
        <v>28.4</v>
      </c>
      <c r="S747" s="13">
        <v>-33.5</v>
      </c>
      <c r="T747" s="11" t="s">
        <v>982</v>
      </c>
    </row>
    <row r="748" spans="1:20">
      <c r="A748" s="6">
        <v>1</v>
      </c>
      <c r="B748" s="6"/>
      <c r="C748" s="6"/>
      <c r="D748" s="8" t="s">
        <v>17</v>
      </c>
      <c r="E748" s="9"/>
      <c r="F748" s="9"/>
      <c r="G748" s="9"/>
      <c r="H748" s="10" t="s">
        <v>17</v>
      </c>
      <c r="I748" s="9"/>
      <c r="J748" s="10" t="s">
        <v>17</v>
      </c>
      <c r="K748" s="8" t="s">
        <v>22</v>
      </c>
      <c r="L748" s="7" t="s">
        <v>582</v>
      </c>
      <c r="M748" s="7" t="s">
        <v>176</v>
      </c>
      <c r="N748" s="9">
        <v>212</v>
      </c>
      <c r="O748" s="9">
        <v>0</v>
      </c>
      <c r="P748" s="9">
        <v>0</v>
      </c>
      <c r="Q748" s="9">
        <v>0</v>
      </c>
      <c r="R748" s="10" t="s">
        <v>25</v>
      </c>
      <c r="S748" s="13">
        <v>0</v>
      </c>
      <c r="T748" s="11" t="s">
        <v>17</v>
      </c>
    </row>
    <row r="749" spans="1:20" ht="42.75">
      <c r="A749" s="6">
        <v>1</v>
      </c>
      <c r="B749" s="6"/>
      <c r="C749" s="6"/>
      <c r="D749" s="8" t="s">
        <v>17</v>
      </c>
      <c r="E749" s="9"/>
      <c r="F749" s="9"/>
      <c r="G749" s="9"/>
      <c r="H749" s="10" t="s">
        <v>17</v>
      </c>
      <c r="I749" s="9"/>
      <c r="J749" s="10" t="s">
        <v>17</v>
      </c>
      <c r="K749" s="8" t="s">
        <v>22</v>
      </c>
      <c r="L749" s="7" t="s">
        <v>583</v>
      </c>
      <c r="M749" s="7" t="s">
        <v>584</v>
      </c>
      <c r="N749" s="9">
        <v>3510</v>
      </c>
      <c r="O749" s="9">
        <v>823</v>
      </c>
      <c r="P749" s="9">
        <v>1130</v>
      </c>
      <c r="Q749" s="9">
        <v>645</v>
      </c>
      <c r="R749" s="13">
        <v>18.399999999999999</v>
      </c>
      <c r="S749" s="13">
        <v>-21.6</v>
      </c>
      <c r="T749" s="11" t="s">
        <v>983</v>
      </c>
    </row>
    <row r="750" spans="1:20">
      <c r="A750" s="6">
        <v>1</v>
      </c>
      <c r="B750" s="6"/>
      <c r="C750" s="6"/>
      <c r="D750" s="8" t="s">
        <v>17</v>
      </c>
      <c r="E750" s="9"/>
      <c r="F750" s="9"/>
      <c r="G750" s="9"/>
      <c r="H750" s="10" t="s">
        <v>17</v>
      </c>
      <c r="I750" s="9"/>
      <c r="J750" s="10" t="s">
        <v>17</v>
      </c>
      <c r="K750" s="8" t="s">
        <v>22</v>
      </c>
      <c r="L750" s="7" t="s">
        <v>984</v>
      </c>
      <c r="M750" s="7" t="s">
        <v>176</v>
      </c>
      <c r="N750" s="9">
        <v>286</v>
      </c>
      <c r="O750" s="9">
        <v>0</v>
      </c>
      <c r="P750" s="9">
        <v>0</v>
      </c>
      <c r="Q750" s="9">
        <v>0</v>
      </c>
      <c r="R750" s="10" t="s">
        <v>25</v>
      </c>
      <c r="S750" s="13">
        <v>0</v>
      </c>
      <c r="T750" s="11" t="s">
        <v>17</v>
      </c>
    </row>
    <row r="751" spans="1:20">
      <c r="A751" s="6">
        <v>1</v>
      </c>
      <c r="B751" s="6"/>
      <c r="C751" s="6"/>
      <c r="D751" s="8" t="s">
        <v>17</v>
      </c>
      <c r="E751" s="9"/>
      <c r="F751" s="9"/>
      <c r="G751" s="9"/>
      <c r="H751" s="10" t="s">
        <v>17</v>
      </c>
      <c r="I751" s="9"/>
      <c r="J751" s="10" t="s">
        <v>17</v>
      </c>
      <c r="K751" s="8" t="s">
        <v>22</v>
      </c>
      <c r="L751" s="7" t="s">
        <v>985</v>
      </c>
      <c r="M751" s="7" t="s">
        <v>766</v>
      </c>
      <c r="N751" s="9">
        <v>26</v>
      </c>
      <c r="O751" s="9">
        <v>12</v>
      </c>
      <c r="P751" s="9">
        <v>15</v>
      </c>
      <c r="Q751" s="9">
        <v>12</v>
      </c>
      <c r="R751" s="13">
        <v>46.2</v>
      </c>
      <c r="S751" s="13">
        <v>0</v>
      </c>
      <c r="T751" s="11" t="s">
        <v>17</v>
      </c>
    </row>
    <row r="752" spans="1:20" ht="28.5">
      <c r="A752" s="6">
        <v>1</v>
      </c>
      <c r="B752" s="6"/>
      <c r="C752" s="6"/>
      <c r="D752" s="8" t="s">
        <v>17</v>
      </c>
      <c r="E752" s="9"/>
      <c r="F752" s="9"/>
      <c r="G752" s="9"/>
      <c r="H752" s="10" t="s">
        <v>17</v>
      </c>
      <c r="I752" s="9"/>
      <c r="J752" s="10" t="s">
        <v>17</v>
      </c>
      <c r="K752" s="8" t="s">
        <v>22</v>
      </c>
      <c r="L752" s="7" t="s">
        <v>986</v>
      </c>
      <c r="M752" s="7" t="s">
        <v>176</v>
      </c>
      <c r="N752" s="9">
        <v>516</v>
      </c>
      <c r="O752" s="9">
        <v>0</v>
      </c>
      <c r="P752" s="9">
        <v>0</v>
      </c>
      <c r="Q752" s="9">
        <v>0</v>
      </c>
      <c r="R752" s="10" t="s">
        <v>25</v>
      </c>
      <c r="S752" s="13">
        <v>0</v>
      </c>
      <c r="T752" s="11" t="s">
        <v>17</v>
      </c>
    </row>
    <row r="753" spans="1:20">
      <c r="A753" s="6">
        <v>1</v>
      </c>
      <c r="B753" s="6"/>
      <c r="C753" s="6"/>
      <c r="D753" s="8" t="s">
        <v>17</v>
      </c>
      <c r="E753" s="9"/>
      <c r="F753" s="9"/>
      <c r="G753" s="9"/>
      <c r="H753" s="10" t="s">
        <v>17</v>
      </c>
      <c r="I753" s="9"/>
      <c r="J753" s="10" t="s">
        <v>17</v>
      </c>
      <c r="K753" s="8" t="s">
        <v>22</v>
      </c>
      <c r="L753" s="7" t="s">
        <v>987</v>
      </c>
      <c r="M753" s="7" t="s">
        <v>176</v>
      </c>
      <c r="N753" s="9">
        <v>189</v>
      </c>
      <c r="O753" s="9">
        <v>0</v>
      </c>
      <c r="P753" s="9">
        <v>0</v>
      </c>
      <c r="Q753" s="9">
        <v>0</v>
      </c>
      <c r="R753" s="10" t="s">
        <v>25</v>
      </c>
      <c r="S753" s="13">
        <v>0</v>
      </c>
      <c r="T753" s="11" t="s">
        <v>17</v>
      </c>
    </row>
    <row r="754" spans="1:20" ht="28.5">
      <c r="A754" s="6">
        <v>1</v>
      </c>
      <c r="B754" s="6"/>
      <c r="C754" s="6"/>
      <c r="D754" s="8" t="s">
        <v>17</v>
      </c>
      <c r="E754" s="9"/>
      <c r="F754" s="9"/>
      <c r="G754" s="9"/>
      <c r="H754" s="10" t="s">
        <v>17</v>
      </c>
      <c r="I754" s="9"/>
      <c r="J754" s="10" t="s">
        <v>17</v>
      </c>
      <c r="K754" s="8" t="s">
        <v>22</v>
      </c>
      <c r="L754" s="7" t="s">
        <v>988</v>
      </c>
      <c r="M754" s="7" t="s">
        <v>989</v>
      </c>
      <c r="N754" s="9">
        <v>111</v>
      </c>
      <c r="O754" s="9">
        <v>27</v>
      </c>
      <c r="P754" s="9">
        <v>13</v>
      </c>
      <c r="Q754" s="9">
        <v>17</v>
      </c>
      <c r="R754" s="13">
        <v>15.3</v>
      </c>
      <c r="S754" s="13">
        <v>-37</v>
      </c>
      <c r="T754" s="11" t="s">
        <v>990</v>
      </c>
    </row>
    <row r="755" spans="1:20">
      <c r="A755" s="6">
        <v>1</v>
      </c>
      <c r="B755" s="6"/>
      <c r="C755" s="6"/>
      <c r="D755" s="8" t="s">
        <v>17</v>
      </c>
      <c r="E755" s="9"/>
      <c r="F755" s="9"/>
      <c r="G755" s="9"/>
      <c r="H755" s="10" t="s">
        <v>17</v>
      </c>
      <c r="I755" s="9"/>
      <c r="J755" s="10" t="s">
        <v>17</v>
      </c>
      <c r="K755" s="8" t="s">
        <v>22</v>
      </c>
      <c r="L755" s="7" t="s">
        <v>991</v>
      </c>
      <c r="M755" s="7" t="s">
        <v>584</v>
      </c>
      <c r="N755" s="9">
        <v>55</v>
      </c>
      <c r="O755" s="9">
        <v>7</v>
      </c>
      <c r="P755" s="9">
        <v>9</v>
      </c>
      <c r="Q755" s="9">
        <v>7</v>
      </c>
      <c r="R755" s="13">
        <v>12.7</v>
      </c>
      <c r="S755" s="13">
        <v>0</v>
      </c>
      <c r="T755" s="11" t="s">
        <v>17</v>
      </c>
    </row>
    <row r="756" spans="1:20" ht="28.5">
      <c r="A756" s="6">
        <v>1</v>
      </c>
      <c r="B756" s="6"/>
      <c r="C756" s="6"/>
      <c r="D756" s="8" t="s">
        <v>17</v>
      </c>
      <c r="E756" s="9"/>
      <c r="F756" s="9"/>
      <c r="G756" s="9"/>
      <c r="H756" s="10" t="s">
        <v>17</v>
      </c>
      <c r="I756" s="9"/>
      <c r="J756" s="10" t="s">
        <v>17</v>
      </c>
      <c r="K756" s="8" t="s">
        <v>22</v>
      </c>
      <c r="L756" s="7" t="s">
        <v>992</v>
      </c>
      <c r="M756" s="7" t="s">
        <v>981</v>
      </c>
      <c r="N756" s="9">
        <v>27</v>
      </c>
      <c r="O756" s="9">
        <v>5</v>
      </c>
      <c r="P756" s="9">
        <v>2</v>
      </c>
      <c r="Q756" s="9">
        <v>5</v>
      </c>
      <c r="R756" s="13">
        <v>18.5</v>
      </c>
      <c r="S756" s="13">
        <v>0</v>
      </c>
      <c r="T756" s="11" t="s">
        <v>17</v>
      </c>
    </row>
    <row r="757" spans="1:20" ht="28.5">
      <c r="A757" s="6">
        <v>1</v>
      </c>
      <c r="B757" s="6"/>
      <c r="C757" s="7" t="s">
        <v>993</v>
      </c>
      <c r="D757" s="8" t="s">
        <v>57</v>
      </c>
      <c r="E757" s="9">
        <v>697112488</v>
      </c>
      <c r="F757" s="9">
        <v>964952674</v>
      </c>
      <c r="G757" s="9">
        <f>IFERROR(F757-E757,0)</f>
        <v>267840186</v>
      </c>
      <c r="H757" s="12">
        <f>IFERROR((F757/E757-1)*100,0)</f>
        <v>38.421372534643218</v>
      </c>
      <c r="I757" s="9">
        <v>2087644159</v>
      </c>
      <c r="J757" s="12">
        <v>46.2</v>
      </c>
      <c r="K757" s="8" t="s">
        <v>17</v>
      </c>
      <c r="L757" s="7" t="s">
        <v>17</v>
      </c>
      <c r="M757" s="7" t="s">
        <v>17</v>
      </c>
      <c r="N757" s="9"/>
      <c r="O757" s="9"/>
      <c r="P757" s="9"/>
      <c r="Q757" s="9"/>
      <c r="R757" s="10" t="s">
        <v>17</v>
      </c>
      <c r="S757" s="10" t="s">
        <v>17</v>
      </c>
      <c r="T757" s="11" t="s">
        <v>17</v>
      </c>
    </row>
    <row r="758" spans="1:20" ht="28.5">
      <c r="A758" s="6">
        <v>1</v>
      </c>
      <c r="B758" s="6"/>
      <c r="C758" s="7" t="s">
        <v>994</v>
      </c>
      <c r="D758" s="8" t="s">
        <v>17</v>
      </c>
      <c r="E758" s="9"/>
      <c r="F758" s="9"/>
      <c r="G758" s="9"/>
      <c r="H758" s="10" t="s">
        <v>17</v>
      </c>
      <c r="I758" s="9"/>
      <c r="J758" s="10" t="s">
        <v>17</v>
      </c>
      <c r="K758" s="8" t="s">
        <v>22</v>
      </c>
      <c r="L758" s="7" t="s">
        <v>655</v>
      </c>
      <c r="M758" s="7" t="s">
        <v>656</v>
      </c>
      <c r="N758" s="9">
        <v>3600</v>
      </c>
      <c r="O758" s="9">
        <v>1800</v>
      </c>
      <c r="P758" s="9">
        <v>1972</v>
      </c>
      <c r="Q758" s="9">
        <v>1816</v>
      </c>
      <c r="R758" s="13">
        <v>50.4</v>
      </c>
      <c r="S758" s="13">
        <v>0.9</v>
      </c>
      <c r="T758" s="11" t="s">
        <v>995</v>
      </c>
    </row>
    <row r="759" spans="1:20" ht="28.5">
      <c r="A759" s="6">
        <v>1</v>
      </c>
      <c r="B759" s="6"/>
      <c r="C759" s="6"/>
      <c r="D759" s="8" t="s">
        <v>17</v>
      </c>
      <c r="E759" s="9"/>
      <c r="F759" s="9"/>
      <c r="G759" s="9"/>
      <c r="H759" s="10" t="s">
        <v>17</v>
      </c>
      <c r="I759" s="9"/>
      <c r="J759" s="10" t="s">
        <v>17</v>
      </c>
      <c r="K759" s="8" t="s">
        <v>22</v>
      </c>
      <c r="L759" s="7" t="s">
        <v>781</v>
      </c>
      <c r="M759" s="7" t="s">
        <v>60</v>
      </c>
      <c r="N759" s="9">
        <v>160000</v>
      </c>
      <c r="O759" s="9">
        <v>80000</v>
      </c>
      <c r="P759" s="9">
        <v>60408</v>
      </c>
      <c r="Q759" s="9">
        <v>71354</v>
      </c>
      <c r="R759" s="13">
        <v>44.6</v>
      </c>
      <c r="S759" s="13">
        <v>-10.8</v>
      </c>
      <c r="T759" s="11" t="s">
        <v>996</v>
      </c>
    </row>
    <row r="760" spans="1:20" ht="28.5">
      <c r="A760" s="6">
        <v>1</v>
      </c>
      <c r="B760" s="6"/>
      <c r="C760" s="6"/>
      <c r="D760" s="8" t="s">
        <v>17</v>
      </c>
      <c r="E760" s="9"/>
      <c r="F760" s="9"/>
      <c r="G760" s="9"/>
      <c r="H760" s="10" t="s">
        <v>17</v>
      </c>
      <c r="I760" s="9"/>
      <c r="J760" s="10" t="s">
        <v>17</v>
      </c>
      <c r="K760" s="8" t="s">
        <v>22</v>
      </c>
      <c r="L760" s="7" t="s">
        <v>997</v>
      </c>
      <c r="M760" s="7" t="s">
        <v>998</v>
      </c>
      <c r="N760" s="9">
        <v>26000</v>
      </c>
      <c r="O760" s="9">
        <v>23000</v>
      </c>
      <c r="P760" s="9">
        <v>19910</v>
      </c>
      <c r="Q760" s="9">
        <v>21652</v>
      </c>
      <c r="R760" s="13">
        <v>83.3</v>
      </c>
      <c r="S760" s="13">
        <v>-5.9</v>
      </c>
      <c r="T760" s="11" t="s">
        <v>996</v>
      </c>
    </row>
    <row r="761" spans="1:20" ht="28.5">
      <c r="A761" s="6">
        <v>1</v>
      </c>
      <c r="B761" s="6"/>
      <c r="C761" s="6"/>
      <c r="D761" s="8" t="s">
        <v>17</v>
      </c>
      <c r="E761" s="9"/>
      <c r="F761" s="9"/>
      <c r="G761" s="9"/>
      <c r="H761" s="10" t="s">
        <v>17</v>
      </c>
      <c r="I761" s="9"/>
      <c r="J761" s="10" t="s">
        <v>17</v>
      </c>
      <c r="K761" s="8" t="s">
        <v>22</v>
      </c>
      <c r="L761" s="7" t="s">
        <v>999</v>
      </c>
      <c r="M761" s="7" t="s">
        <v>998</v>
      </c>
      <c r="N761" s="9">
        <v>3000</v>
      </c>
      <c r="O761" s="9">
        <v>500</v>
      </c>
      <c r="P761" s="9">
        <v>1602</v>
      </c>
      <c r="Q761" s="9">
        <v>514</v>
      </c>
      <c r="R761" s="13">
        <v>17.100000000000001</v>
      </c>
      <c r="S761" s="13">
        <v>2.8</v>
      </c>
      <c r="T761" s="11" t="s">
        <v>1000</v>
      </c>
    </row>
    <row r="762" spans="1:20" ht="28.5">
      <c r="A762" s="6">
        <v>1</v>
      </c>
      <c r="B762" s="6"/>
      <c r="C762" s="6"/>
      <c r="D762" s="8" t="s">
        <v>17</v>
      </c>
      <c r="E762" s="9"/>
      <c r="F762" s="9"/>
      <c r="G762" s="9"/>
      <c r="H762" s="10" t="s">
        <v>17</v>
      </c>
      <c r="I762" s="9"/>
      <c r="J762" s="10" t="s">
        <v>17</v>
      </c>
      <c r="K762" s="8" t="s">
        <v>22</v>
      </c>
      <c r="L762" s="7" t="s">
        <v>1001</v>
      </c>
      <c r="M762" s="7" t="s">
        <v>998</v>
      </c>
      <c r="N762" s="9">
        <v>14000</v>
      </c>
      <c r="O762" s="9">
        <v>10000</v>
      </c>
      <c r="P762" s="9">
        <v>12348</v>
      </c>
      <c r="Q762" s="9">
        <v>3396</v>
      </c>
      <c r="R762" s="13">
        <v>24.3</v>
      </c>
      <c r="S762" s="13">
        <v>-66</v>
      </c>
      <c r="T762" s="11" t="s">
        <v>3090</v>
      </c>
    </row>
    <row r="763" spans="1:20">
      <c r="A763" s="6">
        <v>1</v>
      </c>
      <c r="B763" s="6"/>
      <c r="C763" s="6"/>
      <c r="D763" s="8" t="s">
        <v>17</v>
      </c>
      <c r="E763" s="9"/>
      <c r="F763" s="9"/>
      <c r="G763" s="9"/>
      <c r="H763" s="10" t="s">
        <v>17</v>
      </c>
      <c r="I763" s="9"/>
      <c r="J763" s="10" t="s">
        <v>17</v>
      </c>
      <c r="K763" s="8" t="s">
        <v>22</v>
      </c>
      <c r="L763" s="7" t="s">
        <v>1002</v>
      </c>
      <c r="M763" s="7" t="s">
        <v>91</v>
      </c>
      <c r="N763" s="9">
        <v>60</v>
      </c>
      <c r="O763" s="9">
        <v>0</v>
      </c>
      <c r="P763" s="9">
        <v>0</v>
      </c>
      <c r="Q763" s="9">
        <v>0</v>
      </c>
      <c r="R763" s="10" t="s">
        <v>25</v>
      </c>
      <c r="S763" s="13">
        <v>0</v>
      </c>
      <c r="T763" s="11" t="s">
        <v>17</v>
      </c>
    </row>
    <row r="764" spans="1:20" ht="28.5">
      <c r="A764" s="6">
        <v>1</v>
      </c>
      <c r="B764" s="6"/>
      <c r="C764" s="7" t="s">
        <v>1003</v>
      </c>
      <c r="D764" s="8" t="s">
        <v>900</v>
      </c>
      <c r="E764" s="9">
        <v>70238083</v>
      </c>
      <c r="F764" s="9">
        <v>110163913</v>
      </c>
      <c r="G764" s="9">
        <f>IFERROR(F764-E764,0)</f>
        <v>39925830</v>
      </c>
      <c r="H764" s="12">
        <f>IFERROR((F764/E764-1)*100,0)</f>
        <v>56.843564480539712</v>
      </c>
      <c r="I764" s="9">
        <v>223751481</v>
      </c>
      <c r="J764" s="12">
        <v>49.2</v>
      </c>
      <c r="K764" s="8" t="s">
        <v>17</v>
      </c>
      <c r="L764" s="7" t="s">
        <v>17</v>
      </c>
      <c r="M764" s="7" t="s">
        <v>17</v>
      </c>
      <c r="N764" s="9"/>
      <c r="O764" s="9"/>
      <c r="P764" s="9"/>
      <c r="Q764" s="9"/>
      <c r="R764" s="10" t="s">
        <v>17</v>
      </c>
      <c r="S764" s="10" t="s">
        <v>17</v>
      </c>
      <c r="T764" s="11" t="s">
        <v>17</v>
      </c>
    </row>
    <row r="765" spans="1:20" ht="114">
      <c r="A765" s="6">
        <v>1</v>
      </c>
      <c r="B765" s="6"/>
      <c r="C765" s="7" t="s">
        <v>1004</v>
      </c>
      <c r="D765" s="8" t="s">
        <v>17</v>
      </c>
      <c r="E765" s="9"/>
      <c r="F765" s="9"/>
      <c r="G765" s="9"/>
      <c r="H765" s="10" t="s">
        <v>17</v>
      </c>
      <c r="I765" s="9"/>
      <c r="J765" s="10" t="s">
        <v>17</v>
      </c>
      <c r="K765" s="8" t="s">
        <v>22</v>
      </c>
      <c r="L765" s="7" t="s">
        <v>1005</v>
      </c>
      <c r="M765" s="7" t="s">
        <v>1006</v>
      </c>
      <c r="N765" s="9">
        <v>17001</v>
      </c>
      <c r="O765" s="9">
        <v>5005</v>
      </c>
      <c r="P765" s="9">
        <v>500</v>
      </c>
      <c r="Q765" s="9">
        <v>0</v>
      </c>
      <c r="R765" s="10" t="s">
        <v>25</v>
      </c>
      <c r="S765" s="10" t="s">
        <v>25</v>
      </c>
      <c r="T765" s="11" t="s">
        <v>3205</v>
      </c>
    </row>
    <row r="766" spans="1:20">
      <c r="A766" s="6">
        <v>1</v>
      </c>
      <c r="B766" s="6"/>
      <c r="C766" s="6"/>
      <c r="D766" s="6"/>
      <c r="E766" s="6"/>
      <c r="F766" s="6"/>
      <c r="G766" s="6"/>
      <c r="H766" s="6"/>
      <c r="I766" s="6"/>
      <c r="J766" s="6"/>
      <c r="K766" s="6"/>
      <c r="L766" s="6"/>
      <c r="M766" s="6"/>
      <c r="N766" s="6"/>
      <c r="O766" s="6"/>
      <c r="P766" s="6"/>
      <c r="Q766" s="6"/>
      <c r="R766" s="6"/>
      <c r="S766" s="6"/>
      <c r="T766" s="11"/>
    </row>
    <row r="767" spans="1:20" ht="42.75">
      <c r="A767" s="6">
        <v>1</v>
      </c>
      <c r="B767" s="6"/>
      <c r="C767" s="6"/>
      <c r="D767" s="8" t="s">
        <v>17</v>
      </c>
      <c r="E767" s="9"/>
      <c r="F767" s="9"/>
      <c r="G767" s="9"/>
      <c r="H767" s="10" t="s">
        <v>17</v>
      </c>
      <c r="I767" s="9"/>
      <c r="J767" s="10" t="s">
        <v>17</v>
      </c>
      <c r="K767" s="8" t="s">
        <v>22</v>
      </c>
      <c r="L767" s="7" t="s">
        <v>1007</v>
      </c>
      <c r="M767" s="7" t="s">
        <v>1008</v>
      </c>
      <c r="N767" s="9">
        <v>156</v>
      </c>
      <c r="O767" s="9">
        <v>78</v>
      </c>
      <c r="P767" s="9">
        <v>83</v>
      </c>
      <c r="Q767" s="9">
        <v>104</v>
      </c>
      <c r="R767" s="13">
        <v>66.7</v>
      </c>
      <c r="S767" s="13">
        <v>33.299999999999997</v>
      </c>
      <c r="T767" s="11" t="s">
        <v>3091</v>
      </c>
    </row>
    <row r="768" spans="1:20">
      <c r="A768" s="6">
        <v>1</v>
      </c>
      <c r="B768" s="6"/>
      <c r="C768" s="6"/>
      <c r="D768" s="6"/>
      <c r="E768" s="6"/>
      <c r="F768" s="6"/>
      <c r="G768" s="6"/>
      <c r="H768" s="6"/>
      <c r="I768" s="6"/>
      <c r="J768" s="6"/>
      <c r="K768" s="6"/>
      <c r="L768" s="6"/>
      <c r="M768" s="6"/>
      <c r="N768" s="6"/>
      <c r="O768" s="6"/>
      <c r="P768" s="6"/>
      <c r="Q768" s="6"/>
      <c r="R768" s="6"/>
      <c r="S768" s="6"/>
      <c r="T768" s="11"/>
    </row>
    <row r="769" spans="1:20" ht="71.25">
      <c r="A769" s="6">
        <v>1</v>
      </c>
      <c r="B769" s="6"/>
      <c r="C769" s="6"/>
      <c r="D769" s="8" t="s">
        <v>17</v>
      </c>
      <c r="E769" s="9"/>
      <c r="F769" s="9"/>
      <c r="G769" s="9"/>
      <c r="H769" s="10" t="s">
        <v>17</v>
      </c>
      <c r="I769" s="9"/>
      <c r="J769" s="10" t="s">
        <v>17</v>
      </c>
      <c r="K769" s="8" t="s">
        <v>22</v>
      </c>
      <c r="L769" s="7" t="s">
        <v>1009</v>
      </c>
      <c r="M769" s="7" t="s">
        <v>1008</v>
      </c>
      <c r="N769" s="9">
        <v>13120</v>
      </c>
      <c r="O769" s="9">
        <v>630</v>
      </c>
      <c r="P769" s="9">
        <v>0</v>
      </c>
      <c r="Q769" s="9">
        <v>619</v>
      </c>
      <c r="R769" s="13">
        <v>4.7</v>
      </c>
      <c r="S769" s="13">
        <v>-1.7</v>
      </c>
      <c r="T769" s="11" t="s">
        <v>1010</v>
      </c>
    </row>
    <row r="770" spans="1:20">
      <c r="A770" s="6">
        <v>1</v>
      </c>
      <c r="B770" s="6"/>
      <c r="C770" s="6"/>
      <c r="D770" s="6"/>
      <c r="E770" s="6"/>
      <c r="F770" s="6"/>
      <c r="G770" s="6"/>
      <c r="H770" s="6"/>
      <c r="I770" s="6"/>
      <c r="J770" s="6"/>
      <c r="K770" s="6"/>
      <c r="L770" s="6"/>
      <c r="M770" s="6"/>
      <c r="N770" s="6"/>
      <c r="O770" s="6"/>
      <c r="P770" s="6"/>
      <c r="Q770" s="6"/>
      <c r="R770" s="6"/>
      <c r="S770" s="6"/>
      <c r="T770" s="11"/>
    </row>
    <row r="771" spans="1:20" ht="42.75">
      <c r="A771" s="6">
        <v>1</v>
      </c>
      <c r="B771" s="6"/>
      <c r="C771" s="6"/>
      <c r="D771" s="8" t="s">
        <v>17</v>
      </c>
      <c r="E771" s="9"/>
      <c r="F771" s="9"/>
      <c r="G771" s="9"/>
      <c r="H771" s="10" t="s">
        <v>17</v>
      </c>
      <c r="I771" s="9"/>
      <c r="J771" s="10" t="s">
        <v>17</v>
      </c>
      <c r="K771" s="8" t="s">
        <v>22</v>
      </c>
      <c r="L771" s="7" t="s">
        <v>1011</v>
      </c>
      <c r="M771" s="7" t="s">
        <v>1008</v>
      </c>
      <c r="N771" s="9">
        <v>28496</v>
      </c>
      <c r="O771" s="9">
        <v>28496</v>
      </c>
      <c r="P771" s="9">
        <v>28689</v>
      </c>
      <c r="Q771" s="9">
        <v>30374</v>
      </c>
      <c r="R771" s="10" t="s">
        <v>62</v>
      </c>
      <c r="S771" s="13">
        <v>6.6</v>
      </c>
      <c r="T771" s="11" t="s">
        <v>1012</v>
      </c>
    </row>
    <row r="772" spans="1:20" ht="28.5">
      <c r="A772" s="6">
        <v>1</v>
      </c>
      <c r="B772" s="6"/>
      <c r="C772" s="7" t="s">
        <v>1013</v>
      </c>
      <c r="D772" s="8" t="s">
        <v>900</v>
      </c>
      <c r="E772" s="9">
        <v>22189529</v>
      </c>
      <c r="F772" s="9">
        <v>31910155</v>
      </c>
      <c r="G772" s="9">
        <f>IFERROR(F772-E772,0)</f>
        <v>9720626</v>
      </c>
      <c r="H772" s="12">
        <f>IFERROR((F772/E772-1)*100,0)</f>
        <v>43.807266030748117</v>
      </c>
      <c r="I772" s="9">
        <v>74641060</v>
      </c>
      <c r="J772" s="12">
        <v>42.8</v>
      </c>
      <c r="K772" s="8" t="s">
        <v>17</v>
      </c>
      <c r="L772" s="7" t="s">
        <v>17</v>
      </c>
      <c r="M772" s="7" t="s">
        <v>17</v>
      </c>
      <c r="N772" s="9"/>
      <c r="O772" s="9"/>
      <c r="P772" s="9"/>
      <c r="Q772" s="9"/>
      <c r="R772" s="10" t="s">
        <v>17</v>
      </c>
      <c r="S772" s="10" t="s">
        <v>17</v>
      </c>
      <c r="T772" s="11" t="s">
        <v>17</v>
      </c>
    </row>
    <row r="773" spans="1:20" ht="42.75">
      <c r="A773" s="6">
        <v>1</v>
      </c>
      <c r="B773" s="6"/>
      <c r="C773" s="7" t="s">
        <v>1014</v>
      </c>
      <c r="D773" s="8" t="s">
        <v>17</v>
      </c>
      <c r="E773" s="9"/>
      <c r="F773" s="9"/>
      <c r="G773" s="9"/>
      <c r="H773" s="10" t="s">
        <v>17</v>
      </c>
      <c r="I773" s="9"/>
      <c r="J773" s="10" t="s">
        <v>17</v>
      </c>
      <c r="K773" s="8" t="s">
        <v>22</v>
      </c>
      <c r="L773" s="7" t="s">
        <v>1015</v>
      </c>
      <c r="M773" s="7" t="s">
        <v>1016</v>
      </c>
      <c r="N773" s="9">
        <v>20000</v>
      </c>
      <c r="O773" s="9">
        <v>10000</v>
      </c>
      <c r="P773" s="9">
        <v>16903</v>
      </c>
      <c r="Q773" s="9">
        <v>14615</v>
      </c>
      <c r="R773" s="13">
        <v>73.099999999999994</v>
      </c>
      <c r="S773" s="13">
        <v>46.2</v>
      </c>
      <c r="T773" s="11" t="s">
        <v>1017</v>
      </c>
    </row>
    <row r="774" spans="1:20">
      <c r="A774" s="6">
        <v>1</v>
      </c>
      <c r="B774" s="6"/>
      <c r="C774" s="6"/>
      <c r="D774" s="6"/>
      <c r="E774" s="6"/>
      <c r="F774" s="6"/>
      <c r="G774" s="6"/>
      <c r="H774" s="6"/>
      <c r="I774" s="6"/>
      <c r="J774" s="6"/>
      <c r="K774" s="6"/>
      <c r="L774" s="6"/>
      <c r="M774" s="6"/>
      <c r="N774" s="6"/>
      <c r="O774" s="6"/>
      <c r="P774" s="6"/>
      <c r="Q774" s="6"/>
      <c r="R774" s="6"/>
      <c r="S774" s="6"/>
      <c r="T774" s="11"/>
    </row>
    <row r="775" spans="1:20" ht="28.5">
      <c r="A775" s="6">
        <v>1</v>
      </c>
      <c r="B775" s="6"/>
      <c r="C775" s="7" t="s">
        <v>1018</v>
      </c>
      <c r="D775" s="8" t="s">
        <v>900</v>
      </c>
      <c r="E775" s="9">
        <v>43089380</v>
      </c>
      <c r="F775" s="9">
        <v>32349294</v>
      </c>
      <c r="G775" s="9">
        <f>IFERROR(F775-E775,0)</f>
        <v>-10740086</v>
      </c>
      <c r="H775" s="12">
        <f>IFERROR((F775/E775-1)*100,0)</f>
        <v>-24.92513468515908</v>
      </c>
      <c r="I775" s="9">
        <v>50000000</v>
      </c>
      <c r="J775" s="12">
        <v>64.7</v>
      </c>
      <c r="K775" s="8" t="s">
        <v>17</v>
      </c>
      <c r="L775" s="7" t="s">
        <v>17</v>
      </c>
      <c r="M775" s="7" t="s">
        <v>17</v>
      </c>
      <c r="N775" s="9"/>
      <c r="O775" s="9"/>
      <c r="P775" s="9"/>
      <c r="Q775" s="9"/>
      <c r="R775" s="10" t="s">
        <v>17</v>
      </c>
      <c r="S775" s="10" t="s">
        <v>17</v>
      </c>
      <c r="T775" s="11" t="s">
        <v>17</v>
      </c>
    </row>
    <row r="776" spans="1:20" ht="28.5">
      <c r="A776" s="6">
        <v>1</v>
      </c>
      <c r="B776" s="6"/>
      <c r="C776" s="7" t="s">
        <v>963</v>
      </c>
      <c r="D776" s="8" t="s">
        <v>17</v>
      </c>
      <c r="E776" s="9"/>
      <c r="F776" s="9"/>
      <c r="G776" s="9"/>
      <c r="H776" s="10" t="s">
        <v>17</v>
      </c>
      <c r="I776" s="9"/>
      <c r="J776" s="10" t="s">
        <v>17</v>
      </c>
      <c r="K776" s="8" t="s">
        <v>22</v>
      </c>
      <c r="L776" s="7" t="s">
        <v>1019</v>
      </c>
      <c r="M776" s="7" t="s">
        <v>1020</v>
      </c>
      <c r="N776" s="9">
        <v>366</v>
      </c>
      <c r="O776" s="9">
        <v>182</v>
      </c>
      <c r="P776" s="9">
        <v>181</v>
      </c>
      <c r="Q776" s="9">
        <v>182</v>
      </c>
      <c r="R776" s="13">
        <v>49.7</v>
      </c>
      <c r="S776" s="13">
        <v>0</v>
      </c>
      <c r="T776" s="11" t="s">
        <v>17</v>
      </c>
    </row>
    <row r="777" spans="1:20" ht="30">
      <c r="A777" s="6">
        <v>1</v>
      </c>
      <c r="B777" s="6"/>
      <c r="C777" s="19" t="s">
        <v>1021</v>
      </c>
      <c r="D777" s="8" t="s">
        <v>17</v>
      </c>
      <c r="E777" s="9"/>
      <c r="F777" s="9"/>
      <c r="G777" s="9"/>
      <c r="H777" s="10" t="s">
        <v>17</v>
      </c>
      <c r="I777" s="9"/>
      <c r="J777" s="10" t="s">
        <v>17</v>
      </c>
      <c r="K777" s="8" t="s">
        <v>17</v>
      </c>
      <c r="L777" s="7" t="s">
        <v>17</v>
      </c>
      <c r="M777" s="7" t="s">
        <v>17</v>
      </c>
      <c r="N777" s="9"/>
      <c r="O777" s="9"/>
      <c r="P777" s="9"/>
      <c r="Q777" s="9"/>
      <c r="R777" s="10" t="s">
        <v>17</v>
      </c>
      <c r="S777" s="10" t="s">
        <v>17</v>
      </c>
      <c r="T777" s="11" t="s">
        <v>17</v>
      </c>
    </row>
    <row r="778" spans="1:20" ht="28.5">
      <c r="A778" s="6">
        <v>1</v>
      </c>
      <c r="B778" s="6"/>
      <c r="C778" s="7" t="s">
        <v>1022</v>
      </c>
      <c r="D778" s="8" t="s">
        <v>697</v>
      </c>
      <c r="E778" s="9">
        <v>70677306</v>
      </c>
      <c r="F778" s="9">
        <v>86145000</v>
      </c>
      <c r="G778" s="9">
        <f t="shared" ref="G778:G780" si="18">IFERROR(F778-E778,0)</f>
        <v>15467694</v>
      </c>
      <c r="H778" s="12">
        <f t="shared" ref="H778:H780" si="19">IFERROR((F778/E778-1)*100,0)</f>
        <v>21.884951302473254</v>
      </c>
      <c r="I778" s="9">
        <v>163846789</v>
      </c>
      <c r="J778" s="12">
        <v>52.6</v>
      </c>
      <c r="K778" s="8" t="s">
        <v>17</v>
      </c>
      <c r="L778" s="7" t="s">
        <v>17</v>
      </c>
      <c r="M778" s="7" t="s">
        <v>17</v>
      </c>
      <c r="N778" s="9"/>
      <c r="O778" s="9"/>
      <c r="P778" s="9"/>
      <c r="Q778" s="9"/>
      <c r="R778" s="10" t="s">
        <v>17</v>
      </c>
      <c r="S778" s="10" t="s">
        <v>17</v>
      </c>
      <c r="T778" s="11" t="s">
        <v>17</v>
      </c>
    </row>
    <row r="779" spans="1:20">
      <c r="A779" s="6">
        <v>1</v>
      </c>
      <c r="B779" s="6"/>
      <c r="C779" s="6"/>
      <c r="D779" s="8" t="s">
        <v>900</v>
      </c>
      <c r="E779" s="9">
        <v>2234848045</v>
      </c>
      <c r="F779" s="9">
        <v>2946359125</v>
      </c>
      <c r="G779" s="9">
        <f t="shared" si="18"/>
        <v>711511080</v>
      </c>
      <c r="H779" s="12">
        <f t="shared" si="19"/>
        <v>31.837112218517749</v>
      </c>
      <c r="I779" s="9">
        <v>6224163861</v>
      </c>
      <c r="J779" s="12">
        <v>47.3</v>
      </c>
      <c r="K779" s="8" t="s">
        <v>17</v>
      </c>
      <c r="L779" s="7" t="s">
        <v>17</v>
      </c>
      <c r="M779" s="7" t="s">
        <v>17</v>
      </c>
      <c r="N779" s="9"/>
      <c r="O779" s="9"/>
      <c r="P779" s="9"/>
      <c r="Q779" s="9"/>
      <c r="R779" s="10" t="s">
        <v>17</v>
      </c>
      <c r="S779" s="10" t="s">
        <v>17</v>
      </c>
      <c r="T779" s="11" t="s">
        <v>17</v>
      </c>
    </row>
    <row r="780" spans="1:20">
      <c r="A780" s="6">
        <v>1</v>
      </c>
      <c r="B780" s="6"/>
      <c r="C780" s="6"/>
      <c r="D780" s="8" t="s">
        <v>285</v>
      </c>
      <c r="E780" s="9">
        <v>1018567</v>
      </c>
      <c r="F780" s="9">
        <v>7766406</v>
      </c>
      <c r="G780" s="9">
        <f t="shared" si="18"/>
        <v>6747839</v>
      </c>
      <c r="H780" s="12">
        <f t="shared" si="19"/>
        <v>662.48356760036404</v>
      </c>
      <c r="I780" s="9">
        <v>33704478</v>
      </c>
      <c r="J780" s="12">
        <v>23</v>
      </c>
      <c r="K780" s="8" t="s">
        <v>17</v>
      </c>
      <c r="L780" s="7" t="s">
        <v>17</v>
      </c>
      <c r="M780" s="7" t="s">
        <v>17</v>
      </c>
      <c r="N780" s="9"/>
      <c r="O780" s="9"/>
      <c r="P780" s="9"/>
      <c r="Q780" s="9"/>
      <c r="R780" s="10" t="s">
        <v>17</v>
      </c>
      <c r="S780" s="10" t="s">
        <v>17</v>
      </c>
      <c r="T780" s="11" t="s">
        <v>17</v>
      </c>
    </row>
    <row r="781" spans="1:20" ht="28.5">
      <c r="A781" s="6">
        <v>1</v>
      </c>
      <c r="B781" s="6"/>
      <c r="C781" s="7" t="s">
        <v>1023</v>
      </c>
      <c r="D781" s="8" t="s">
        <v>17</v>
      </c>
      <c r="E781" s="9"/>
      <c r="F781" s="9"/>
      <c r="G781" s="9"/>
      <c r="H781" s="10" t="s">
        <v>17</v>
      </c>
      <c r="I781" s="9"/>
      <c r="J781" s="10" t="s">
        <v>17</v>
      </c>
      <c r="K781" s="8" t="s">
        <v>22</v>
      </c>
      <c r="L781" s="7" t="s">
        <v>1024</v>
      </c>
      <c r="M781" s="7" t="s">
        <v>73</v>
      </c>
      <c r="N781" s="9">
        <v>1006</v>
      </c>
      <c r="O781" s="9">
        <v>510</v>
      </c>
      <c r="P781" s="9">
        <v>327</v>
      </c>
      <c r="Q781" s="9">
        <v>311</v>
      </c>
      <c r="R781" s="13">
        <v>30.9</v>
      </c>
      <c r="S781" s="13">
        <v>-39</v>
      </c>
      <c r="T781" s="11" t="s">
        <v>1025</v>
      </c>
    </row>
    <row r="782" spans="1:20">
      <c r="A782" s="6">
        <v>1</v>
      </c>
      <c r="B782" s="6"/>
      <c r="C782" s="6"/>
      <c r="D782" s="8" t="s">
        <v>17</v>
      </c>
      <c r="E782" s="9"/>
      <c r="F782" s="9"/>
      <c r="G782" s="9"/>
      <c r="H782" s="10" t="s">
        <v>17</v>
      </c>
      <c r="I782" s="9"/>
      <c r="J782" s="10" t="s">
        <v>17</v>
      </c>
      <c r="K782" s="8" t="s">
        <v>22</v>
      </c>
      <c r="L782" s="7" t="s">
        <v>1026</v>
      </c>
      <c r="M782" s="7" t="s">
        <v>1027</v>
      </c>
      <c r="N782" s="9">
        <v>13</v>
      </c>
      <c r="O782" s="9">
        <v>5</v>
      </c>
      <c r="P782" s="9">
        <v>17</v>
      </c>
      <c r="Q782" s="9">
        <v>3</v>
      </c>
      <c r="R782" s="13">
        <v>23.1</v>
      </c>
      <c r="S782" s="13">
        <v>-40</v>
      </c>
      <c r="T782" s="11" t="s">
        <v>1028</v>
      </c>
    </row>
    <row r="783" spans="1:20">
      <c r="A783" s="6">
        <v>1</v>
      </c>
      <c r="B783" s="6"/>
      <c r="C783" s="6"/>
      <c r="D783" s="8" t="s">
        <v>17</v>
      </c>
      <c r="E783" s="9"/>
      <c r="F783" s="9"/>
      <c r="G783" s="9"/>
      <c r="H783" s="10" t="s">
        <v>17</v>
      </c>
      <c r="I783" s="9"/>
      <c r="J783" s="10" t="s">
        <v>17</v>
      </c>
      <c r="K783" s="8" t="s">
        <v>22</v>
      </c>
      <c r="L783" s="7" t="s">
        <v>1029</v>
      </c>
      <c r="M783" s="7" t="s">
        <v>912</v>
      </c>
      <c r="N783" s="9">
        <v>218</v>
      </c>
      <c r="O783" s="9">
        <v>109</v>
      </c>
      <c r="P783" s="9">
        <v>150</v>
      </c>
      <c r="Q783" s="9">
        <v>199</v>
      </c>
      <c r="R783" s="13">
        <v>91.3</v>
      </c>
      <c r="S783" s="13">
        <v>82.7</v>
      </c>
      <c r="T783" s="11" t="s">
        <v>1030</v>
      </c>
    </row>
    <row r="784" spans="1:20">
      <c r="A784" s="6">
        <v>1</v>
      </c>
      <c r="B784" s="6"/>
      <c r="C784" s="6"/>
      <c r="D784" s="8" t="s">
        <v>17</v>
      </c>
      <c r="E784" s="9"/>
      <c r="F784" s="9"/>
      <c r="G784" s="9"/>
      <c r="H784" s="10" t="s">
        <v>17</v>
      </c>
      <c r="I784" s="9"/>
      <c r="J784" s="10" t="s">
        <v>17</v>
      </c>
      <c r="K784" s="8" t="s">
        <v>22</v>
      </c>
      <c r="L784" s="7" t="s">
        <v>1031</v>
      </c>
      <c r="M784" s="7" t="s">
        <v>828</v>
      </c>
      <c r="N784" s="9">
        <v>1300</v>
      </c>
      <c r="O784" s="9">
        <v>630</v>
      </c>
      <c r="P784" s="9">
        <v>1033</v>
      </c>
      <c r="Q784" s="9">
        <v>1042</v>
      </c>
      <c r="R784" s="13">
        <v>80.099999999999994</v>
      </c>
      <c r="S784" s="13">
        <v>65.3</v>
      </c>
      <c r="T784" s="11" t="s">
        <v>1032</v>
      </c>
    </row>
    <row r="785" spans="1:20">
      <c r="A785" s="6">
        <v>1</v>
      </c>
      <c r="B785" s="6"/>
      <c r="C785" s="6"/>
      <c r="D785" s="8" t="s">
        <v>17</v>
      </c>
      <c r="E785" s="9"/>
      <c r="F785" s="9"/>
      <c r="G785" s="9"/>
      <c r="H785" s="10" t="s">
        <v>17</v>
      </c>
      <c r="I785" s="9"/>
      <c r="J785" s="10" t="s">
        <v>17</v>
      </c>
      <c r="K785" s="8" t="s">
        <v>22</v>
      </c>
      <c r="L785" s="7" t="s">
        <v>1033</v>
      </c>
      <c r="M785" s="7" t="s">
        <v>1034</v>
      </c>
      <c r="N785" s="9">
        <v>25</v>
      </c>
      <c r="O785" s="9">
        <v>15</v>
      </c>
      <c r="P785" s="9">
        <v>16</v>
      </c>
      <c r="Q785" s="9">
        <v>15</v>
      </c>
      <c r="R785" s="13">
        <v>60</v>
      </c>
      <c r="S785" s="13">
        <v>0</v>
      </c>
      <c r="T785" s="11" t="s">
        <v>17</v>
      </c>
    </row>
    <row r="786" spans="1:20">
      <c r="A786" s="6">
        <v>1</v>
      </c>
      <c r="B786" s="6"/>
      <c r="C786" s="7" t="s">
        <v>1035</v>
      </c>
      <c r="D786" s="8" t="s">
        <v>57</v>
      </c>
      <c r="E786" s="9">
        <v>439561927</v>
      </c>
      <c r="F786" s="9">
        <v>495687216</v>
      </c>
      <c r="G786" s="9">
        <f>IFERROR(F786-E786,0)</f>
        <v>56125289</v>
      </c>
      <c r="H786" s="12">
        <f>IFERROR((F786/E786-1)*100,0)</f>
        <v>12.768460039988859</v>
      </c>
      <c r="I786" s="9">
        <v>846663628</v>
      </c>
      <c r="J786" s="12">
        <v>58.5</v>
      </c>
      <c r="K786" s="8" t="s">
        <v>17</v>
      </c>
      <c r="L786" s="7" t="s">
        <v>17</v>
      </c>
      <c r="M786" s="7" t="s">
        <v>17</v>
      </c>
      <c r="N786" s="9"/>
      <c r="O786" s="9"/>
      <c r="P786" s="9"/>
      <c r="Q786" s="9"/>
      <c r="R786" s="10" t="s">
        <v>17</v>
      </c>
      <c r="S786" s="10" t="s">
        <v>17</v>
      </c>
      <c r="T786" s="11" t="s">
        <v>17</v>
      </c>
    </row>
    <row r="787" spans="1:20" ht="28.5">
      <c r="A787" s="6">
        <v>1</v>
      </c>
      <c r="B787" s="6"/>
      <c r="C787" s="7" t="s">
        <v>1036</v>
      </c>
      <c r="D787" s="8" t="s">
        <v>17</v>
      </c>
      <c r="E787" s="9"/>
      <c r="F787" s="9"/>
      <c r="G787" s="9"/>
      <c r="H787" s="10" t="s">
        <v>17</v>
      </c>
      <c r="I787" s="9"/>
      <c r="J787" s="10" t="s">
        <v>17</v>
      </c>
      <c r="K787" s="8" t="s">
        <v>22</v>
      </c>
      <c r="L787" s="7" t="s">
        <v>655</v>
      </c>
      <c r="M787" s="7" t="s">
        <v>656</v>
      </c>
      <c r="N787" s="9">
        <v>1230</v>
      </c>
      <c r="O787" s="9">
        <v>615</v>
      </c>
      <c r="P787" s="9">
        <v>1044</v>
      </c>
      <c r="Q787" s="9">
        <v>506</v>
      </c>
      <c r="R787" s="13">
        <v>41.1</v>
      </c>
      <c r="S787" s="13">
        <v>-17.7</v>
      </c>
      <c r="T787" s="11" t="s">
        <v>1037</v>
      </c>
    </row>
    <row r="788" spans="1:20">
      <c r="A788" s="6">
        <v>1</v>
      </c>
      <c r="B788" s="6"/>
      <c r="C788" s="6"/>
      <c r="D788" s="8" t="s">
        <v>17</v>
      </c>
      <c r="E788" s="9"/>
      <c r="F788" s="9"/>
      <c r="G788" s="9"/>
      <c r="H788" s="10" t="s">
        <v>17</v>
      </c>
      <c r="I788" s="9"/>
      <c r="J788" s="10" t="s">
        <v>17</v>
      </c>
      <c r="K788" s="8" t="s">
        <v>22</v>
      </c>
      <c r="L788" s="7" t="s">
        <v>781</v>
      </c>
      <c r="M788" s="7" t="s">
        <v>60</v>
      </c>
      <c r="N788" s="9">
        <v>90189</v>
      </c>
      <c r="O788" s="9">
        <v>43742</v>
      </c>
      <c r="P788" s="9">
        <v>42734</v>
      </c>
      <c r="Q788" s="9">
        <v>41089</v>
      </c>
      <c r="R788" s="13">
        <v>45.6</v>
      </c>
      <c r="S788" s="13">
        <v>-6.1</v>
      </c>
      <c r="T788" s="11" t="s">
        <v>1037</v>
      </c>
    </row>
    <row r="789" spans="1:20">
      <c r="A789" s="6">
        <v>1</v>
      </c>
      <c r="B789" s="6"/>
      <c r="C789" s="6"/>
      <c r="D789" s="8" t="s">
        <v>17</v>
      </c>
      <c r="E789" s="9"/>
      <c r="F789" s="9"/>
      <c r="G789" s="9"/>
      <c r="H789" s="10" t="s">
        <v>17</v>
      </c>
      <c r="I789" s="9"/>
      <c r="J789" s="10" t="s">
        <v>17</v>
      </c>
      <c r="K789" s="8" t="s">
        <v>22</v>
      </c>
      <c r="L789" s="7" t="s">
        <v>1038</v>
      </c>
      <c r="M789" s="7" t="s">
        <v>1039</v>
      </c>
      <c r="N789" s="9">
        <v>9000</v>
      </c>
      <c r="O789" s="9">
        <v>5490</v>
      </c>
      <c r="P789" s="9">
        <v>6867</v>
      </c>
      <c r="Q789" s="9">
        <v>7674</v>
      </c>
      <c r="R789" s="13">
        <v>85.3</v>
      </c>
      <c r="S789" s="13">
        <v>39.799999999999997</v>
      </c>
      <c r="T789" s="11" t="s">
        <v>3092</v>
      </c>
    </row>
    <row r="790" spans="1:20" ht="28.5">
      <c r="A790" s="6">
        <v>1</v>
      </c>
      <c r="B790" s="6"/>
      <c r="C790" s="6"/>
      <c r="D790" s="8" t="s">
        <v>17</v>
      </c>
      <c r="E790" s="9"/>
      <c r="F790" s="9"/>
      <c r="G790" s="9"/>
      <c r="H790" s="10" t="s">
        <v>17</v>
      </c>
      <c r="I790" s="9"/>
      <c r="J790" s="10" t="s">
        <v>17</v>
      </c>
      <c r="K790" s="8" t="s">
        <v>22</v>
      </c>
      <c r="L790" s="7" t="s">
        <v>1040</v>
      </c>
      <c r="M790" s="7" t="s">
        <v>998</v>
      </c>
      <c r="N790" s="9">
        <v>2603</v>
      </c>
      <c r="O790" s="9">
        <v>832</v>
      </c>
      <c r="P790" s="9">
        <v>235</v>
      </c>
      <c r="Q790" s="9">
        <v>412</v>
      </c>
      <c r="R790" s="13">
        <v>15.8</v>
      </c>
      <c r="S790" s="13">
        <v>-50.5</v>
      </c>
      <c r="T790" s="11" t="s">
        <v>1028</v>
      </c>
    </row>
    <row r="791" spans="1:20" ht="28.5">
      <c r="A791" s="6">
        <v>1</v>
      </c>
      <c r="B791" s="6"/>
      <c r="C791" s="6"/>
      <c r="D791" s="8" t="s">
        <v>17</v>
      </c>
      <c r="E791" s="9"/>
      <c r="F791" s="9"/>
      <c r="G791" s="9"/>
      <c r="H791" s="10" t="s">
        <v>17</v>
      </c>
      <c r="I791" s="9"/>
      <c r="J791" s="10" t="s">
        <v>17</v>
      </c>
      <c r="K791" s="8" t="s">
        <v>22</v>
      </c>
      <c r="L791" s="7" t="s">
        <v>997</v>
      </c>
      <c r="M791" s="7" t="s">
        <v>998</v>
      </c>
      <c r="N791" s="9">
        <v>20000</v>
      </c>
      <c r="O791" s="9">
        <v>8520</v>
      </c>
      <c r="P791" s="9">
        <v>6220</v>
      </c>
      <c r="Q791" s="9">
        <v>4171</v>
      </c>
      <c r="R791" s="13">
        <v>20.9</v>
      </c>
      <c r="S791" s="13">
        <v>-51</v>
      </c>
      <c r="T791" s="11" t="s">
        <v>1028</v>
      </c>
    </row>
    <row r="792" spans="1:20" ht="28.5">
      <c r="A792" s="6">
        <v>1</v>
      </c>
      <c r="B792" s="6"/>
      <c r="C792" s="7" t="s">
        <v>1041</v>
      </c>
      <c r="D792" s="8" t="s">
        <v>30</v>
      </c>
      <c r="E792" s="9">
        <v>581731072</v>
      </c>
      <c r="F792" s="9">
        <v>836811601</v>
      </c>
      <c r="G792" s="9">
        <f>IFERROR(F792-E792,0)</f>
        <v>255080529</v>
      </c>
      <c r="H792" s="12">
        <f>IFERROR((F792/E792-1)*100,0)</f>
        <v>43.848530923924933</v>
      </c>
      <c r="I792" s="9">
        <v>1750683394</v>
      </c>
      <c r="J792" s="12">
        <v>47.8</v>
      </c>
      <c r="K792" s="8" t="s">
        <v>17</v>
      </c>
      <c r="L792" s="7" t="s">
        <v>17</v>
      </c>
      <c r="M792" s="7" t="s">
        <v>17</v>
      </c>
      <c r="N792" s="9"/>
      <c r="O792" s="9"/>
      <c r="P792" s="9"/>
      <c r="Q792" s="9"/>
      <c r="R792" s="10" t="s">
        <v>17</v>
      </c>
      <c r="S792" s="10" t="s">
        <v>17</v>
      </c>
      <c r="T792" s="11" t="s">
        <v>17</v>
      </c>
    </row>
    <row r="793" spans="1:20" ht="28.5">
      <c r="A793" s="6">
        <v>1</v>
      </c>
      <c r="B793" s="6"/>
      <c r="C793" s="7" t="s">
        <v>1042</v>
      </c>
      <c r="D793" s="8" t="s">
        <v>17</v>
      </c>
      <c r="E793" s="9"/>
      <c r="F793" s="9"/>
      <c r="G793" s="9"/>
      <c r="H793" s="10" t="s">
        <v>17</v>
      </c>
      <c r="I793" s="9"/>
      <c r="J793" s="10" t="s">
        <v>17</v>
      </c>
      <c r="K793" s="8" t="s">
        <v>22</v>
      </c>
      <c r="L793" s="7" t="s">
        <v>1043</v>
      </c>
      <c r="M793" s="7" t="s">
        <v>176</v>
      </c>
      <c r="N793" s="9">
        <v>49</v>
      </c>
      <c r="O793" s="9">
        <v>0</v>
      </c>
      <c r="P793" s="9">
        <v>2</v>
      </c>
      <c r="Q793" s="9">
        <v>4</v>
      </c>
      <c r="R793" s="13">
        <v>8.1999999999999993</v>
      </c>
      <c r="S793" s="10" t="s">
        <v>25</v>
      </c>
      <c r="T793" s="11" t="s">
        <v>1044</v>
      </c>
    </row>
    <row r="794" spans="1:20">
      <c r="A794" s="6">
        <v>1</v>
      </c>
      <c r="B794" s="6"/>
      <c r="C794" s="6"/>
      <c r="D794" s="8" t="s">
        <v>17</v>
      </c>
      <c r="E794" s="9"/>
      <c r="F794" s="9"/>
      <c r="G794" s="9"/>
      <c r="H794" s="10" t="s">
        <v>17</v>
      </c>
      <c r="I794" s="9"/>
      <c r="J794" s="10" t="s">
        <v>17</v>
      </c>
      <c r="K794" s="8" t="s">
        <v>22</v>
      </c>
      <c r="L794" s="7" t="s">
        <v>580</v>
      </c>
      <c r="M794" s="7" t="s">
        <v>176</v>
      </c>
      <c r="N794" s="9">
        <v>523</v>
      </c>
      <c r="O794" s="9">
        <v>0</v>
      </c>
      <c r="P794" s="9">
        <v>0</v>
      </c>
      <c r="Q794" s="9">
        <v>0</v>
      </c>
      <c r="R794" s="10" t="s">
        <v>25</v>
      </c>
      <c r="S794" s="13">
        <v>0</v>
      </c>
      <c r="T794" s="11" t="s">
        <v>17</v>
      </c>
    </row>
    <row r="795" spans="1:20" ht="28.5">
      <c r="A795" s="6">
        <v>1</v>
      </c>
      <c r="B795" s="6"/>
      <c r="C795" s="6"/>
      <c r="D795" s="8" t="s">
        <v>17</v>
      </c>
      <c r="E795" s="9"/>
      <c r="F795" s="9"/>
      <c r="G795" s="9"/>
      <c r="H795" s="10" t="s">
        <v>17</v>
      </c>
      <c r="I795" s="9"/>
      <c r="J795" s="10" t="s">
        <v>17</v>
      </c>
      <c r="K795" s="8" t="s">
        <v>22</v>
      </c>
      <c r="L795" s="7" t="s">
        <v>980</v>
      </c>
      <c r="M795" s="7" t="s">
        <v>981</v>
      </c>
      <c r="N795" s="9">
        <v>1088</v>
      </c>
      <c r="O795" s="9">
        <v>264</v>
      </c>
      <c r="P795" s="9">
        <v>169</v>
      </c>
      <c r="Q795" s="9">
        <v>266</v>
      </c>
      <c r="R795" s="13">
        <v>24.4</v>
      </c>
      <c r="S795" s="13">
        <v>0.8</v>
      </c>
      <c r="T795" s="11" t="s">
        <v>1045</v>
      </c>
    </row>
    <row r="796" spans="1:20">
      <c r="A796" s="6">
        <v>1</v>
      </c>
      <c r="B796" s="6"/>
      <c r="C796" s="6"/>
      <c r="D796" s="8" t="s">
        <v>17</v>
      </c>
      <c r="E796" s="9"/>
      <c r="F796" s="9"/>
      <c r="G796" s="9"/>
      <c r="H796" s="10" t="s">
        <v>17</v>
      </c>
      <c r="I796" s="9"/>
      <c r="J796" s="10" t="s">
        <v>17</v>
      </c>
      <c r="K796" s="8" t="s">
        <v>22</v>
      </c>
      <c r="L796" s="7" t="s">
        <v>582</v>
      </c>
      <c r="M796" s="7" t="s">
        <v>176</v>
      </c>
      <c r="N796" s="9">
        <v>63</v>
      </c>
      <c r="O796" s="9">
        <v>0</v>
      </c>
      <c r="P796" s="9">
        <v>5</v>
      </c>
      <c r="Q796" s="9">
        <v>0</v>
      </c>
      <c r="R796" s="10" t="s">
        <v>25</v>
      </c>
      <c r="S796" s="13">
        <v>0</v>
      </c>
      <c r="T796" s="11" t="s">
        <v>17</v>
      </c>
    </row>
    <row r="797" spans="1:20" ht="28.5">
      <c r="A797" s="6">
        <v>1</v>
      </c>
      <c r="B797" s="6"/>
      <c r="C797" s="6"/>
      <c r="D797" s="8" t="s">
        <v>17</v>
      </c>
      <c r="E797" s="9"/>
      <c r="F797" s="9"/>
      <c r="G797" s="9"/>
      <c r="H797" s="10" t="s">
        <v>17</v>
      </c>
      <c r="I797" s="9"/>
      <c r="J797" s="10" t="s">
        <v>17</v>
      </c>
      <c r="K797" s="8" t="s">
        <v>22</v>
      </c>
      <c r="L797" s="7" t="s">
        <v>583</v>
      </c>
      <c r="M797" s="7" t="s">
        <v>584</v>
      </c>
      <c r="N797" s="9">
        <v>259</v>
      </c>
      <c r="O797" s="9">
        <v>40</v>
      </c>
      <c r="P797" s="9">
        <v>27</v>
      </c>
      <c r="Q797" s="9">
        <v>109</v>
      </c>
      <c r="R797" s="13">
        <v>42.1</v>
      </c>
      <c r="S797" s="13">
        <v>172.5</v>
      </c>
      <c r="T797" s="11" t="s">
        <v>1046</v>
      </c>
    </row>
    <row r="798" spans="1:20" ht="28.5">
      <c r="A798" s="6">
        <v>1</v>
      </c>
      <c r="B798" s="6"/>
      <c r="C798" s="6"/>
      <c r="D798" s="8" t="s">
        <v>17</v>
      </c>
      <c r="E798" s="9"/>
      <c r="F798" s="9"/>
      <c r="G798" s="9"/>
      <c r="H798" s="10" t="s">
        <v>17</v>
      </c>
      <c r="I798" s="9"/>
      <c r="J798" s="10" t="s">
        <v>17</v>
      </c>
      <c r="K798" s="8" t="s">
        <v>22</v>
      </c>
      <c r="L798" s="7" t="s">
        <v>1047</v>
      </c>
      <c r="M798" s="7" t="s">
        <v>270</v>
      </c>
      <c r="N798" s="9">
        <v>266</v>
      </c>
      <c r="O798" s="9">
        <v>0</v>
      </c>
      <c r="P798" s="9">
        <v>565</v>
      </c>
      <c r="Q798" s="9">
        <v>457</v>
      </c>
      <c r="R798" s="13">
        <v>171.8</v>
      </c>
      <c r="S798" s="10" t="s">
        <v>25</v>
      </c>
      <c r="T798" s="11" t="s">
        <v>1048</v>
      </c>
    </row>
    <row r="799" spans="1:20" ht="28.5">
      <c r="A799" s="6">
        <v>1</v>
      </c>
      <c r="B799" s="6"/>
      <c r="C799" s="6"/>
      <c r="D799" s="8" t="s">
        <v>17</v>
      </c>
      <c r="E799" s="9"/>
      <c r="F799" s="9"/>
      <c r="G799" s="9"/>
      <c r="H799" s="10" t="s">
        <v>17</v>
      </c>
      <c r="I799" s="9"/>
      <c r="J799" s="10" t="s">
        <v>17</v>
      </c>
      <c r="K799" s="8" t="s">
        <v>22</v>
      </c>
      <c r="L799" s="7" t="s">
        <v>1049</v>
      </c>
      <c r="M799" s="7" t="s">
        <v>176</v>
      </c>
      <c r="N799" s="9">
        <v>50</v>
      </c>
      <c r="O799" s="9">
        <v>24</v>
      </c>
      <c r="P799" s="9">
        <v>10</v>
      </c>
      <c r="Q799" s="9">
        <v>11</v>
      </c>
      <c r="R799" s="13">
        <v>22</v>
      </c>
      <c r="S799" s="13">
        <v>-54.2</v>
      </c>
      <c r="T799" s="11" t="s">
        <v>1050</v>
      </c>
    </row>
    <row r="800" spans="1:20">
      <c r="A800" s="6">
        <v>1</v>
      </c>
      <c r="B800" s="6"/>
      <c r="C800" s="6"/>
      <c r="D800" s="8" t="s">
        <v>17</v>
      </c>
      <c r="E800" s="9"/>
      <c r="F800" s="9"/>
      <c r="G800" s="9"/>
      <c r="H800" s="10" t="s">
        <v>17</v>
      </c>
      <c r="I800" s="9"/>
      <c r="J800" s="10" t="s">
        <v>17</v>
      </c>
      <c r="K800" s="8" t="s">
        <v>22</v>
      </c>
      <c r="L800" s="7" t="s">
        <v>1051</v>
      </c>
      <c r="M800" s="7" t="s">
        <v>176</v>
      </c>
      <c r="N800" s="9">
        <v>114</v>
      </c>
      <c r="O800" s="9">
        <v>25</v>
      </c>
      <c r="P800" s="9">
        <v>0</v>
      </c>
      <c r="Q800" s="9">
        <v>0</v>
      </c>
      <c r="R800" s="10" t="s">
        <v>25</v>
      </c>
      <c r="S800" s="10" t="s">
        <v>25</v>
      </c>
      <c r="T800" s="11" t="s">
        <v>3092</v>
      </c>
    </row>
    <row r="801" spans="1:20" ht="28.5">
      <c r="A801" s="6">
        <v>1</v>
      </c>
      <c r="B801" s="6"/>
      <c r="C801" s="6"/>
      <c r="D801" s="8" t="s">
        <v>17</v>
      </c>
      <c r="E801" s="9"/>
      <c r="F801" s="9"/>
      <c r="G801" s="9"/>
      <c r="H801" s="10" t="s">
        <v>17</v>
      </c>
      <c r="I801" s="9"/>
      <c r="J801" s="10" t="s">
        <v>17</v>
      </c>
      <c r="K801" s="8" t="s">
        <v>22</v>
      </c>
      <c r="L801" s="7" t="s">
        <v>1052</v>
      </c>
      <c r="M801" s="7" t="s">
        <v>176</v>
      </c>
      <c r="N801" s="9">
        <v>35</v>
      </c>
      <c r="O801" s="9">
        <v>0</v>
      </c>
      <c r="P801" s="9">
        <v>0</v>
      </c>
      <c r="Q801" s="9">
        <v>18</v>
      </c>
      <c r="R801" s="13">
        <v>51.4</v>
      </c>
      <c r="S801" s="10" t="s">
        <v>25</v>
      </c>
      <c r="T801" s="11" t="s">
        <v>1053</v>
      </c>
    </row>
    <row r="802" spans="1:20" ht="28.5">
      <c r="A802" s="6">
        <v>1</v>
      </c>
      <c r="B802" s="6"/>
      <c r="C802" s="6"/>
      <c r="D802" s="8" t="s">
        <v>17</v>
      </c>
      <c r="E802" s="9"/>
      <c r="F802" s="9"/>
      <c r="G802" s="9"/>
      <c r="H802" s="10" t="s">
        <v>17</v>
      </c>
      <c r="I802" s="9"/>
      <c r="J802" s="10" t="s">
        <v>17</v>
      </c>
      <c r="K802" s="8" t="s">
        <v>22</v>
      </c>
      <c r="L802" s="7" t="s">
        <v>985</v>
      </c>
      <c r="M802" s="7" t="s">
        <v>766</v>
      </c>
      <c r="N802" s="9">
        <v>343</v>
      </c>
      <c r="O802" s="9">
        <v>40</v>
      </c>
      <c r="P802" s="9">
        <v>195</v>
      </c>
      <c r="Q802" s="9">
        <v>169</v>
      </c>
      <c r="R802" s="13">
        <v>49.3</v>
      </c>
      <c r="S802" s="13">
        <v>322.5</v>
      </c>
      <c r="T802" s="11" t="s">
        <v>1054</v>
      </c>
    </row>
    <row r="803" spans="1:20" ht="28.5">
      <c r="A803" s="6">
        <v>1</v>
      </c>
      <c r="B803" s="6"/>
      <c r="C803" s="6"/>
      <c r="D803" s="8" t="s">
        <v>17</v>
      </c>
      <c r="E803" s="9"/>
      <c r="F803" s="9"/>
      <c r="G803" s="9"/>
      <c r="H803" s="10" t="s">
        <v>17</v>
      </c>
      <c r="I803" s="9"/>
      <c r="J803" s="10" t="s">
        <v>17</v>
      </c>
      <c r="K803" s="8" t="s">
        <v>22</v>
      </c>
      <c r="L803" s="7" t="s">
        <v>1055</v>
      </c>
      <c r="M803" s="7" t="s">
        <v>176</v>
      </c>
      <c r="N803" s="9">
        <v>92</v>
      </c>
      <c r="O803" s="9">
        <v>36</v>
      </c>
      <c r="P803" s="9">
        <v>0</v>
      </c>
      <c r="Q803" s="9">
        <v>18</v>
      </c>
      <c r="R803" s="13">
        <v>19.600000000000001</v>
      </c>
      <c r="S803" s="13">
        <v>-50</v>
      </c>
      <c r="T803" s="11" t="s">
        <v>1056</v>
      </c>
    </row>
    <row r="804" spans="1:20">
      <c r="A804" s="6">
        <v>1</v>
      </c>
      <c r="B804" s="6"/>
      <c r="C804" s="6"/>
      <c r="D804" s="8" t="s">
        <v>17</v>
      </c>
      <c r="E804" s="9"/>
      <c r="F804" s="9"/>
      <c r="G804" s="9"/>
      <c r="H804" s="10" t="s">
        <v>17</v>
      </c>
      <c r="I804" s="9"/>
      <c r="J804" s="10" t="s">
        <v>17</v>
      </c>
      <c r="K804" s="8" t="s">
        <v>22</v>
      </c>
      <c r="L804" s="7" t="s">
        <v>1057</v>
      </c>
      <c r="M804" s="7" t="s">
        <v>176</v>
      </c>
      <c r="N804" s="9">
        <v>140</v>
      </c>
      <c r="O804" s="9">
        <v>0</v>
      </c>
      <c r="P804" s="9">
        <v>0</v>
      </c>
      <c r="Q804" s="9">
        <v>0</v>
      </c>
      <c r="R804" s="10" t="s">
        <v>25</v>
      </c>
      <c r="S804" s="13">
        <v>0</v>
      </c>
      <c r="T804" s="11" t="s">
        <v>17</v>
      </c>
    </row>
    <row r="805" spans="1:20" ht="28.5">
      <c r="A805" s="6">
        <v>1</v>
      </c>
      <c r="B805" s="6"/>
      <c r="C805" s="6"/>
      <c r="D805" s="8" t="s">
        <v>17</v>
      </c>
      <c r="E805" s="9"/>
      <c r="F805" s="9"/>
      <c r="G805" s="9"/>
      <c r="H805" s="10" t="s">
        <v>17</v>
      </c>
      <c r="I805" s="9"/>
      <c r="J805" s="10" t="s">
        <v>17</v>
      </c>
      <c r="K805" s="8" t="s">
        <v>22</v>
      </c>
      <c r="L805" s="7" t="s">
        <v>1058</v>
      </c>
      <c r="M805" s="7" t="s">
        <v>176</v>
      </c>
      <c r="N805" s="9">
        <v>143</v>
      </c>
      <c r="O805" s="9">
        <v>0</v>
      </c>
      <c r="P805" s="9">
        <v>8</v>
      </c>
      <c r="Q805" s="9">
        <v>4</v>
      </c>
      <c r="R805" s="13">
        <v>2.8</v>
      </c>
      <c r="S805" s="10" t="s">
        <v>25</v>
      </c>
      <c r="T805" s="11" t="s">
        <v>1059</v>
      </c>
    </row>
    <row r="806" spans="1:20">
      <c r="A806" s="6">
        <v>1</v>
      </c>
      <c r="B806" s="6"/>
      <c r="C806" s="6"/>
      <c r="D806" s="8" t="s">
        <v>17</v>
      </c>
      <c r="E806" s="9"/>
      <c r="F806" s="9"/>
      <c r="G806" s="9"/>
      <c r="H806" s="10" t="s">
        <v>17</v>
      </c>
      <c r="I806" s="9"/>
      <c r="J806" s="10" t="s">
        <v>17</v>
      </c>
      <c r="K806" s="8" t="s">
        <v>22</v>
      </c>
      <c r="L806" s="7" t="s">
        <v>1060</v>
      </c>
      <c r="M806" s="7" t="s">
        <v>1061</v>
      </c>
      <c r="N806" s="9">
        <v>6110</v>
      </c>
      <c r="O806" s="9">
        <v>3076</v>
      </c>
      <c r="P806" s="9">
        <v>3088</v>
      </c>
      <c r="Q806" s="9">
        <v>2532</v>
      </c>
      <c r="R806" s="13">
        <v>41.4</v>
      </c>
      <c r="S806" s="13">
        <v>-17.7</v>
      </c>
      <c r="T806" s="11" t="s">
        <v>1028</v>
      </c>
    </row>
    <row r="807" spans="1:20" ht="28.5">
      <c r="A807" s="6">
        <v>1</v>
      </c>
      <c r="B807" s="6"/>
      <c r="C807" s="6"/>
      <c r="D807" s="8" t="s">
        <v>17</v>
      </c>
      <c r="E807" s="9"/>
      <c r="F807" s="9"/>
      <c r="G807" s="9"/>
      <c r="H807" s="10" t="s">
        <v>17</v>
      </c>
      <c r="I807" s="9"/>
      <c r="J807" s="10" t="s">
        <v>17</v>
      </c>
      <c r="K807" s="8" t="s">
        <v>22</v>
      </c>
      <c r="L807" s="7" t="s">
        <v>1062</v>
      </c>
      <c r="M807" s="7" t="s">
        <v>1063</v>
      </c>
      <c r="N807" s="9">
        <v>4098</v>
      </c>
      <c r="O807" s="9">
        <v>2003</v>
      </c>
      <c r="P807" s="9">
        <v>1899</v>
      </c>
      <c r="Q807" s="9">
        <v>2044</v>
      </c>
      <c r="R807" s="13">
        <v>49.9</v>
      </c>
      <c r="S807" s="13">
        <v>2</v>
      </c>
      <c r="T807" s="11" t="s">
        <v>1064</v>
      </c>
    </row>
    <row r="808" spans="1:20">
      <c r="A808" s="6">
        <v>1</v>
      </c>
      <c r="B808" s="6"/>
      <c r="C808" s="6"/>
      <c r="D808" s="8" t="s">
        <v>17</v>
      </c>
      <c r="E808" s="9"/>
      <c r="F808" s="9"/>
      <c r="G808" s="9"/>
      <c r="H808" s="10" t="s">
        <v>17</v>
      </c>
      <c r="I808" s="9"/>
      <c r="J808" s="10" t="s">
        <v>17</v>
      </c>
      <c r="K808" s="8" t="s">
        <v>22</v>
      </c>
      <c r="L808" s="7" t="s">
        <v>1065</v>
      </c>
      <c r="M808" s="7" t="s">
        <v>176</v>
      </c>
      <c r="N808" s="9">
        <v>21</v>
      </c>
      <c r="O808" s="9">
        <v>0</v>
      </c>
      <c r="P808" s="9">
        <v>0</v>
      </c>
      <c r="Q808" s="9">
        <v>0</v>
      </c>
      <c r="R808" s="10" t="s">
        <v>25</v>
      </c>
      <c r="S808" s="13">
        <v>0</v>
      </c>
      <c r="T808" s="11" t="s">
        <v>17</v>
      </c>
    </row>
    <row r="809" spans="1:20" ht="28.5">
      <c r="A809" s="6">
        <v>1</v>
      </c>
      <c r="B809" s="6"/>
      <c r="C809" s="6"/>
      <c r="D809" s="8" t="s">
        <v>17</v>
      </c>
      <c r="E809" s="9"/>
      <c r="F809" s="9"/>
      <c r="G809" s="9"/>
      <c r="H809" s="10" t="s">
        <v>17</v>
      </c>
      <c r="I809" s="9"/>
      <c r="J809" s="10" t="s">
        <v>17</v>
      </c>
      <c r="K809" s="8" t="s">
        <v>22</v>
      </c>
      <c r="L809" s="7" t="s">
        <v>1066</v>
      </c>
      <c r="M809" s="7" t="s">
        <v>176</v>
      </c>
      <c r="N809" s="9">
        <v>8</v>
      </c>
      <c r="O809" s="9">
        <v>0</v>
      </c>
      <c r="P809" s="9">
        <v>0</v>
      </c>
      <c r="Q809" s="9">
        <v>1</v>
      </c>
      <c r="R809" s="13">
        <v>12.5</v>
      </c>
      <c r="S809" s="10" t="s">
        <v>25</v>
      </c>
      <c r="T809" s="11" t="s">
        <v>3093</v>
      </c>
    </row>
    <row r="810" spans="1:20">
      <c r="A810" s="6">
        <v>1</v>
      </c>
      <c r="B810" s="6"/>
      <c r="C810" s="6"/>
      <c r="D810" s="8" t="s">
        <v>17</v>
      </c>
      <c r="E810" s="9"/>
      <c r="F810" s="9"/>
      <c r="G810" s="9"/>
      <c r="H810" s="10" t="s">
        <v>17</v>
      </c>
      <c r="I810" s="9"/>
      <c r="J810" s="10" t="s">
        <v>17</v>
      </c>
      <c r="K810" s="8" t="s">
        <v>22</v>
      </c>
      <c r="L810" s="7" t="s">
        <v>1067</v>
      </c>
      <c r="M810" s="7" t="s">
        <v>91</v>
      </c>
      <c r="N810" s="9">
        <v>50</v>
      </c>
      <c r="O810" s="9">
        <v>0</v>
      </c>
      <c r="P810" s="9">
        <v>0</v>
      </c>
      <c r="Q810" s="9">
        <v>0</v>
      </c>
      <c r="R810" s="10" t="s">
        <v>25</v>
      </c>
      <c r="S810" s="13">
        <v>0</v>
      </c>
      <c r="T810" s="11" t="s">
        <v>17</v>
      </c>
    </row>
    <row r="811" spans="1:20" ht="28.5">
      <c r="A811" s="6">
        <v>1</v>
      </c>
      <c r="B811" s="6"/>
      <c r="C811" s="6"/>
      <c r="D811" s="8" t="s">
        <v>17</v>
      </c>
      <c r="E811" s="9"/>
      <c r="F811" s="9"/>
      <c r="G811" s="9"/>
      <c r="H811" s="10" t="s">
        <v>17</v>
      </c>
      <c r="I811" s="9"/>
      <c r="J811" s="10" t="s">
        <v>17</v>
      </c>
      <c r="K811" s="8" t="s">
        <v>22</v>
      </c>
      <c r="L811" s="7" t="s">
        <v>1068</v>
      </c>
      <c r="M811" s="7" t="s">
        <v>1069</v>
      </c>
      <c r="N811" s="9">
        <v>48</v>
      </c>
      <c r="O811" s="9">
        <v>0</v>
      </c>
      <c r="P811" s="9">
        <v>0</v>
      </c>
      <c r="Q811" s="9">
        <v>0</v>
      </c>
      <c r="R811" s="10" t="s">
        <v>25</v>
      </c>
      <c r="S811" s="13">
        <v>0</v>
      </c>
      <c r="T811" s="11" t="s">
        <v>17</v>
      </c>
    </row>
    <row r="812" spans="1:20" ht="28.5">
      <c r="A812" s="6">
        <v>1</v>
      </c>
      <c r="B812" s="6"/>
      <c r="C812" s="7" t="s">
        <v>1070</v>
      </c>
      <c r="D812" s="8" t="s">
        <v>900</v>
      </c>
      <c r="E812" s="9">
        <v>29838713</v>
      </c>
      <c r="F812" s="9">
        <v>49897515</v>
      </c>
      <c r="G812" s="9">
        <f>IFERROR(F812-E812,0)</f>
        <v>20058802</v>
      </c>
      <c r="H812" s="12">
        <f>IFERROR((F812/E812-1)*100,0)</f>
        <v>67.224085703696403</v>
      </c>
      <c r="I812" s="9">
        <v>96795261</v>
      </c>
      <c r="J812" s="12">
        <v>51.5</v>
      </c>
      <c r="K812" s="8" t="s">
        <v>17</v>
      </c>
      <c r="L812" s="7" t="s">
        <v>17</v>
      </c>
      <c r="M812" s="7" t="s">
        <v>17</v>
      </c>
      <c r="N812" s="9"/>
      <c r="O812" s="9"/>
      <c r="P812" s="9"/>
      <c r="Q812" s="9"/>
      <c r="R812" s="10" t="s">
        <v>17</v>
      </c>
      <c r="S812" s="10" t="s">
        <v>17</v>
      </c>
      <c r="T812" s="11" t="s">
        <v>17</v>
      </c>
    </row>
    <row r="813" spans="1:20" ht="42.75">
      <c r="A813" s="6">
        <v>1</v>
      </c>
      <c r="B813" s="6"/>
      <c r="C813" s="7" t="s">
        <v>1071</v>
      </c>
      <c r="D813" s="8" t="s">
        <v>17</v>
      </c>
      <c r="E813" s="9"/>
      <c r="F813" s="9"/>
      <c r="G813" s="9"/>
      <c r="H813" s="10" t="s">
        <v>17</v>
      </c>
      <c r="I813" s="9"/>
      <c r="J813" s="10" t="s">
        <v>17</v>
      </c>
      <c r="K813" s="8" t="s">
        <v>22</v>
      </c>
      <c r="L813" s="7" t="s">
        <v>1072</v>
      </c>
      <c r="M813" s="7" t="s">
        <v>1073</v>
      </c>
      <c r="N813" s="9">
        <v>150</v>
      </c>
      <c r="O813" s="9">
        <v>0</v>
      </c>
      <c r="P813" s="9">
        <v>0</v>
      </c>
      <c r="Q813" s="9">
        <v>0</v>
      </c>
      <c r="R813" s="10" t="s">
        <v>25</v>
      </c>
      <c r="S813" s="13">
        <v>0</v>
      </c>
      <c r="T813" s="11" t="s">
        <v>17</v>
      </c>
    </row>
    <row r="814" spans="1:20" ht="28.5">
      <c r="A814" s="6">
        <v>1</v>
      </c>
      <c r="B814" s="6"/>
      <c r="C814" s="7" t="s">
        <v>1074</v>
      </c>
      <c r="D814" s="8" t="s">
        <v>900</v>
      </c>
      <c r="E814" s="9">
        <v>1315056</v>
      </c>
      <c r="F814" s="9">
        <v>489796</v>
      </c>
      <c r="G814" s="9">
        <f>IFERROR(F814-E814,0)</f>
        <v>-825260</v>
      </c>
      <c r="H814" s="12">
        <f>IFERROR((F814/E814-1)*100,0)</f>
        <v>-62.754742003382361</v>
      </c>
      <c r="I814" s="9">
        <v>11758139</v>
      </c>
      <c r="J814" s="12">
        <v>4.2</v>
      </c>
      <c r="K814" s="8" t="s">
        <v>17</v>
      </c>
      <c r="L814" s="7" t="s">
        <v>17</v>
      </c>
      <c r="M814" s="7" t="s">
        <v>17</v>
      </c>
      <c r="N814" s="9"/>
      <c r="O814" s="9"/>
      <c r="P814" s="9"/>
      <c r="Q814" s="9"/>
      <c r="R814" s="10" t="s">
        <v>17</v>
      </c>
      <c r="S814" s="10" t="s">
        <v>17</v>
      </c>
      <c r="T814" s="11" t="s">
        <v>17</v>
      </c>
    </row>
    <row r="815" spans="1:20" ht="42.75">
      <c r="A815" s="6">
        <v>1</v>
      </c>
      <c r="B815" s="6"/>
      <c r="C815" s="7" t="s">
        <v>1071</v>
      </c>
      <c r="D815" s="8" t="s">
        <v>17</v>
      </c>
      <c r="E815" s="9"/>
      <c r="F815" s="9"/>
      <c r="G815" s="9"/>
      <c r="H815" s="10" t="s">
        <v>17</v>
      </c>
      <c r="I815" s="9"/>
      <c r="J815" s="10" t="s">
        <v>17</v>
      </c>
      <c r="K815" s="8" t="s">
        <v>22</v>
      </c>
      <c r="L815" s="7" t="s">
        <v>1075</v>
      </c>
      <c r="M815" s="7" t="s">
        <v>912</v>
      </c>
      <c r="N815" s="9">
        <v>79</v>
      </c>
      <c r="O815" s="9">
        <v>21</v>
      </c>
      <c r="P815" s="9">
        <v>68</v>
      </c>
      <c r="Q815" s="9">
        <v>77</v>
      </c>
      <c r="R815" s="13">
        <v>98</v>
      </c>
      <c r="S815" s="13">
        <v>268.8</v>
      </c>
      <c r="T815" s="11" t="s">
        <v>3094</v>
      </c>
    </row>
    <row r="816" spans="1:20">
      <c r="A816" s="6">
        <v>1</v>
      </c>
      <c r="B816" s="6"/>
      <c r="C816" s="6"/>
      <c r="D816" s="8" t="s">
        <v>17</v>
      </c>
      <c r="E816" s="9"/>
      <c r="F816" s="9"/>
      <c r="G816" s="9"/>
      <c r="H816" s="10" t="s">
        <v>17</v>
      </c>
      <c r="I816" s="9"/>
      <c r="J816" s="10" t="s">
        <v>17</v>
      </c>
      <c r="K816" s="8" t="s">
        <v>22</v>
      </c>
      <c r="L816" s="7" t="s">
        <v>1076</v>
      </c>
      <c r="M816" s="7" t="s">
        <v>828</v>
      </c>
      <c r="N816" s="9">
        <v>84</v>
      </c>
      <c r="O816" s="9">
        <v>42</v>
      </c>
      <c r="P816" s="9">
        <v>47</v>
      </c>
      <c r="Q816" s="9">
        <v>33</v>
      </c>
      <c r="R816" s="13">
        <v>39.299999999999997</v>
      </c>
      <c r="S816" s="13">
        <v>-21.4</v>
      </c>
      <c r="T816" s="11" t="s">
        <v>1077</v>
      </c>
    </row>
    <row r="817" spans="1:21" ht="30">
      <c r="A817" s="6">
        <v>1</v>
      </c>
      <c r="B817" s="6"/>
      <c r="C817" s="19" t="s">
        <v>1078</v>
      </c>
      <c r="D817" s="8" t="s">
        <v>17</v>
      </c>
      <c r="E817" s="9"/>
      <c r="F817" s="9"/>
      <c r="G817" s="9"/>
      <c r="H817" s="10" t="s">
        <v>17</v>
      </c>
      <c r="I817" s="9"/>
      <c r="J817" s="10" t="s">
        <v>17</v>
      </c>
      <c r="K817" s="8" t="s">
        <v>17</v>
      </c>
      <c r="L817" s="7" t="s">
        <v>17</v>
      </c>
      <c r="M817" s="7" t="s">
        <v>17</v>
      </c>
      <c r="N817" s="9"/>
      <c r="O817" s="9"/>
      <c r="P817" s="9"/>
      <c r="Q817" s="9"/>
      <c r="R817" s="10" t="s">
        <v>17</v>
      </c>
      <c r="S817" s="10" t="s">
        <v>17</v>
      </c>
      <c r="T817" s="11" t="s">
        <v>17</v>
      </c>
    </row>
    <row r="818" spans="1:21" ht="28.5">
      <c r="A818" s="6">
        <v>1</v>
      </c>
      <c r="B818" s="6"/>
      <c r="C818" s="7" t="s">
        <v>1079</v>
      </c>
      <c r="D818" s="8" t="s">
        <v>697</v>
      </c>
      <c r="E818" s="9">
        <v>61090667</v>
      </c>
      <c r="F818" s="9">
        <v>79031938</v>
      </c>
      <c r="G818" s="9">
        <f t="shared" ref="G818:G819" si="20">IFERROR(F818-E818,0)</f>
        <v>17941271</v>
      </c>
      <c r="H818" s="12">
        <f t="shared" ref="H818:H819" si="21">IFERROR((F818/E818-1)*100,0)</f>
        <v>29.368268315027567</v>
      </c>
      <c r="I818" s="9">
        <v>151942214</v>
      </c>
      <c r="J818" s="12">
        <v>52</v>
      </c>
      <c r="K818" s="8" t="s">
        <v>17</v>
      </c>
      <c r="L818" s="7" t="s">
        <v>17</v>
      </c>
      <c r="M818" s="7" t="s">
        <v>17</v>
      </c>
      <c r="N818" s="9"/>
      <c r="O818" s="9"/>
      <c r="P818" s="9"/>
      <c r="Q818" s="9"/>
      <c r="R818" s="10" t="s">
        <v>17</v>
      </c>
      <c r="S818" s="10" t="s">
        <v>17</v>
      </c>
      <c r="T818" s="11" t="s">
        <v>17</v>
      </c>
    </row>
    <row r="819" spans="1:21">
      <c r="A819" s="6">
        <v>1</v>
      </c>
      <c r="B819" s="6"/>
      <c r="C819" s="6"/>
      <c r="D819" s="8" t="s">
        <v>900</v>
      </c>
      <c r="E819" s="9">
        <v>1524370034</v>
      </c>
      <c r="F819" s="9">
        <v>2248668447</v>
      </c>
      <c r="G819" s="9">
        <f t="shared" si="20"/>
        <v>724298413</v>
      </c>
      <c r="H819" s="12">
        <f t="shared" si="21"/>
        <v>47.51460582699962</v>
      </c>
      <c r="I819" s="9">
        <v>4702251451</v>
      </c>
      <c r="J819" s="12">
        <v>47.8</v>
      </c>
      <c r="K819" s="8" t="s">
        <v>17</v>
      </c>
      <c r="L819" s="7" t="s">
        <v>17</v>
      </c>
      <c r="M819" s="7" t="s">
        <v>17</v>
      </c>
      <c r="N819" s="9"/>
      <c r="O819" s="9"/>
      <c r="P819" s="9"/>
      <c r="Q819" s="9"/>
      <c r="R819" s="10" t="s">
        <v>17</v>
      </c>
      <c r="S819" s="10" t="s">
        <v>17</v>
      </c>
      <c r="T819" s="11" t="s">
        <v>17</v>
      </c>
    </row>
    <row r="820" spans="1:21" ht="191.25">
      <c r="A820" s="6">
        <v>1</v>
      </c>
      <c r="B820" s="6"/>
      <c r="C820" s="7" t="s">
        <v>1080</v>
      </c>
      <c r="D820" s="8" t="s">
        <v>17</v>
      </c>
      <c r="E820" s="9"/>
      <c r="F820" s="9"/>
      <c r="G820" s="9"/>
      <c r="H820" s="10" t="s">
        <v>17</v>
      </c>
      <c r="I820" s="9"/>
      <c r="J820" s="10" t="s">
        <v>17</v>
      </c>
      <c r="K820" s="8" t="s">
        <v>22</v>
      </c>
      <c r="L820" s="7" t="s">
        <v>1081</v>
      </c>
      <c r="M820" s="7" t="s">
        <v>828</v>
      </c>
      <c r="N820" s="9">
        <v>3462</v>
      </c>
      <c r="O820" s="9">
        <v>3462</v>
      </c>
      <c r="P820" s="9">
        <v>11497</v>
      </c>
      <c r="Q820" s="9">
        <v>8960</v>
      </c>
      <c r="R820" s="13">
        <v>258.8</v>
      </c>
      <c r="S820" s="13">
        <v>158.80000000000001</v>
      </c>
      <c r="T820" s="49" t="s">
        <v>3730</v>
      </c>
      <c r="U820" s="47"/>
    </row>
    <row r="821" spans="1:21">
      <c r="A821" s="6">
        <v>1</v>
      </c>
      <c r="B821" s="6"/>
      <c r="C821" s="6"/>
      <c r="D821" s="6"/>
      <c r="E821" s="6"/>
      <c r="F821" s="6"/>
      <c r="G821" s="6"/>
      <c r="H821" s="6"/>
      <c r="I821" s="6"/>
      <c r="J821" s="6"/>
      <c r="K821" s="6"/>
      <c r="L821" s="6"/>
      <c r="M821" s="6"/>
      <c r="N821" s="6"/>
      <c r="O821" s="6"/>
      <c r="P821" s="6"/>
      <c r="Q821" s="6"/>
      <c r="R821" s="6"/>
      <c r="S821" s="6"/>
      <c r="T821" s="11"/>
    </row>
    <row r="822" spans="1:21" ht="28.5">
      <c r="A822" s="6">
        <v>1</v>
      </c>
      <c r="B822" s="6"/>
      <c r="C822" s="7" t="s">
        <v>1080</v>
      </c>
      <c r="D822" s="6"/>
      <c r="E822" s="6"/>
      <c r="F822" s="6"/>
      <c r="G822" s="6"/>
      <c r="H822" s="6"/>
      <c r="I822" s="6"/>
      <c r="J822" s="6"/>
      <c r="K822" s="6"/>
      <c r="L822" s="6"/>
      <c r="M822" s="6"/>
      <c r="N822" s="6"/>
      <c r="O822" s="6"/>
      <c r="P822" s="6"/>
      <c r="Q822" s="6"/>
      <c r="R822" s="6"/>
      <c r="S822" s="6"/>
      <c r="T822" s="11" t="s">
        <v>3715</v>
      </c>
    </row>
    <row r="823" spans="1:21" ht="28.5">
      <c r="A823" s="6">
        <v>1</v>
      </c>
      <c r="B823" s="6"/>
      <c r="C823" s="7" t="s">
        <v>1082</v>
      </c>
      <c r="D823" s="8" t="s">
        <v>1083</v>
      </c>
      <c r="E823" s="9">
        <v>82937712</v>
      </c>
      <c r="F823" s="9">
        <v>97467471</v>
      </c>
      <c r="G823" s="9">
        <f>IFERROR(F823-E823,0)</f>
        <v>14529759</v>
      </c>
      <c r="H823" s="12">
        <f>IFERROR((F823/E823-1)*100,0)</f>
        <v>17.518880916319457</v>
      </c>
      <c r="I823" s="9">
        <v>174681707</v>
      </c>
      <c r="J823" s="12">
        <v>55.8</v>
      </c>
      <c r="K823" s="8" t="s">
        <v>17</v>
      </c>
      <c r="L823" s="7" t="s">
        <v>17</v>
      </c>
      <c r="M823" s="7" t="s">
        <v>17</v>
      </c>
      <c r="N823" s="9"/>
      <c r="O823" s="9"/>
      <c r="P823" s="9"/>
      <c r="Q823" s="9"/>
      <c r="R823" s="10" t="s">
        <v>17</v>
      </c>
      <c r="S823" s="10" t="s">
        <v>17</v>
      </c>
      <c r="T823" s="11" t="s">
        <v>17</v>
      </c>
    </row>
    <row r="824" spans="1:21" ht="28.5">
      <c r="A824" s="6">
        <v>1</v>
      </c>
      <c r="B824" s="6"/>
      <c r="C824" s="7" t="s">
        <v>1084</v>
      </c>
      <c r="D824" s="8" t="s">
        <v>17</v>
      </c>
      <c r="E824" s="9"/>
      <c r="F824" s="9"/>
      <c r="G824" s="9"/>
      <c r="H824" s="10" t="s">
        <v>17</v>
      </c>
      <c r="I824" s="9"/>
      <c r="J824" s="10" t="s">
        <v>17</v>
      </c>
      <c r="K824" s="8" t="s">
        <v>22</v>
      </c>
      <c r="L824" s="7" t="s">
        <v>1085</v>
      </c>
      <c r="M824" s="7" t="s">
        <v>1086</v>
      </c>
      <c r="N824" s="9">
        <v>25342</v>
      </c>
      <c r="O824" s="9">
        <v>11661</v>
      </c>
      <c r="P824" s="9">
        <v>7662</v>
      </c>
      <c r="Q824" s="9">
        <v>3695</v>
      </c>
      <c r="R824" s="13">
        <v>14.6</v>
      </c>
      <c r="S824" s="13">
        <v>-68.3</v>
      </c>
      <c r="T824" s="11" t="s">
        <v>1087</v>
      </c>
    </row>
    <row r="825" spans="1:21" ht="28.5">
      <c r="A825" s="6">
        <v>1</v>
      </c>
      <c r="B825" s="6"/>
      <c r="C825" s="6"/>
      <c r="D825" s="8" t="s">
        <v>17</v>
      </c>
      <c r="E825" s="9"/>
      <c r="F825" s="9"/>
      <c r="G825" s="9"/>
      <c r="H825" s="10" t="s">
        <v>17</v>
      </c>
      <c r="I825" s="9"/>
      <c r="J825" s="10" t="s">
        <v>17</v>
      </c>
      <c r="K825" s="8" t="s">
        <v>22</v>
      </c>
      <c r="L825" s="7" t="s">
        <v>1088</v>
      </c>
      <c r="M825" s="7" t="s">
        <v>1089</v>
      </c>
      <c r="N825" s="9">
        <v>736</v>
      </c>
      <c r="O825" s="9">
        <v>340</v>
      </c>
      <c r="P825" s="9">
        <v>135</v>
      </c>
      <c r="Q825" s="9">
        <v>126</v>
      </c>
      <c r="R825" s="13">
        <v>17.100000000000001</v>
      </c>
      <c r="S825" s="13">
        <v>-62.9</v>
      </c>
      <c r="T825" s="11" t="s">
        <v>1090</v>
      </c>
    </row>
    <row r="826" spans="1:21" ht="28.5">
      <c r="A826" s="6">
        <v>1</v>
      </c>
      <c r="B826" s="6"/>
      <c r="C826" s="7" t="s">
        <v>1091</v>
      </c>
      <c r="D826" s="8" t="s">
        <v>1083</v>
      </c>
      <c r="E826" s="9">
        <v>345506461</v>
      </c>
      <c r="F826" s="9">
        <v>390220939</v>
      </c>
      <c r="G826" s="9">
        <f>IFERROR(F826-E826,0)</f>
        <v>44714478</v>
      </c>
      <c r="H826" s="12">
        <f>IFERROR((F826/E826-1)*100,0)</f>
        <v>12.94171977872216</v>
      </c>
      <c r="I826" s="9">
        <v>601202282</v>
      </c>
      <c r="J826" s="12">
        <v>64.900000000000006</v>
      </c>
      <c r="K826" s="8" t="s">
        <v>17</v>
      </c>
      <c r="L826" s="7" t="s">
        <v>17</v>
      </c>
      <c r="M826" s="7" t="s">
        <v>17</v>
      </c>
      <c r="N826" s="9"/>
      <c r="O826" s="9"/>
      <c r="P826" s="9"/>
      <c r="Q826" s="9"/>
      <c r="R826" s="10" t="s">
        <v>17</v>
      </c>
      <c r="S826" s="10" t="s">
        <v>17</v>
      </c>
      <c r="T826" s="11" t="s">
        <v>17</v>
      </c>
    </row>
    <row r="827" spans="1:21" ht="28.5">
      <c r="A827" s="6">
        <v>1</v>
      </c>
      <c r="B827" s="6"/>
      <c r="C827" s="7" t="s">
        <v>1092</v>
      </c>
      <c r="D827" s="8" t="s">
        <v>17</v>
      </c>
      <c r="E827" s="9"/>
      <c r="F827" s="9"/>
      <c r="G827" s="9"/>
      <c r="H827" s="10" t="s">
        <v>17</v>
      </c>
      <c r="I827" s="9"/>
      <c r="J827" s="10" t="s">
        <v>17</v>
      </c>
      <c r="K827" s="8" t="s">
        <v>22</v>
      </c>
      <c r="L827" s="7" t="s">
        <v>1093</v>
      </c>
      <c r="M827" s="7" t="s">
        <v>1094</v>
      </c>
      <c r="N827" s="9">
        <v>718740</v>
      </c>
      <c r="O827" s="9">
        <v>359370</v>
      </c>
      <c r="P827" s="9">
        <v>353056</v>
      </c>
      <c r="Q827" s="9">
        <v>364070</v>
      </c>
      <c r="R827" s="13">
        <v>50.7</v>
      </c>
      <c r="S827" s="13">
        <v>1.3</v>
      </c>
      <c r="T827" s="50" t="s">
        <v>3716</v>
      </c>
    </row>
    <row r="828" spans="1:21">
      <c r="A828" s="6">
        <v>1</v>
      </c>
      <c r="B828" s="6"/>
      <c r="C828" s="6"/>
      <c r="D828" s="8" t="s">
        <v>17</v>
      </c>
      <c r="E828" s="9"/>
      <c r="F828" s="9"/>
      <c r="G828" s="9"/>
      <c r="H828" s="10" t="s">
        <v>17</v>
      </c>
      <c r="I828" s="9"/>
      <c r="J828" s="10" t="s">
        <v>17</v>
      </c>
      <c r="K828" s="8" t="s">
        <v>22</v>
      </c>
      <c r="L828" s="7" t="s">
        <v>1095</v>
      </c>
      <c r="M828" s="7" t="s">
        <v>1096</v>
      </c>
      <c r="N828" s="9">
        <v>243</v>
      </c>
      <c r="O828" s="9">
        <v>122</v>
      </c>
      <c r="P828" s="9">
        <v>120</v>
      </c>
      <c r="Q828" s="9">
        <v>124</v>
      </c>
      <c r="R828" s="13">
        <v>51</v>
      </c>
      <c r="S828" s="13">
        <v>1.6</v>
      </c>
      <c r="T828" s="50" t="s">
        <v>3717</v>
      </c>
    </row>
    <row r="829" spans="1:21" ht="28.5">
      <c r="A829" s="6">
        <v>1</v>
      </c>
      <c r="B829" s="6"/>
      <c r="C829" s="6"/>
      <c r="D829" s="8" t="s">
        <v>17</v>
      </c>
      <c r="E829" s="9"/>
      <c r="F829" s="9"/>
      <c r="G829" s="9"/>
      <c r="H829" s="10" t="s">
        <v>17</v>
      </c>
      <c r="I829" s="9"/>
      <c r="J829" s="10" t="s">
        <v>17</v>
      </c>
      <c r="K829" s="8" t="s">
        <v>22</v>
      </c>
      <c r="L829" s="7" t="s">
        <v>1097</v>
      </c>
      <c r="M829" s="7" t="s">
        <v>1094</v>
      </c>
      <c r="N829" s="9">
        <v>335412</v>
      </c>
      <c r="O829" s="9">
        <v>167706</v>
      </c>
      <c r="P829" s="9">
        <v>164760</v>
      </c>
      <c r="Q829" s="9">
        <v>169899</v>
      </c>
      <c r="R829" s="13">
        <v>50.7</v>
      </c>
      <c r="S829" s="13">
        <v>1.3</v>
      </c>
      <c r="T829" s="50" t="s">
        <v>3716</v>
      </c>
    </row>
    <row r="830" spans="1:21" ht="28.5">
      <c r="A830" s="6">
        <v>1</v>
      </c>
      <c r="B830" s="6"/>
      <c r="C830" s="7" t="s">
        <v>1098</v>
      </c>
      <c r="D830" s="8" t="s">
        <v>57</v>
      </c>
      <c r="E830" s="9">
        <v>398264699</v>
      </c>
      <c r="F830" s="9">
        <v>524900431</v>
      </c>
      <c r="G830" s="9">
        <f>IFERROR(F830-E830,0)</f>
        <v>126635732</v>
      </c>
      <c r="H830" s="12">
        <f>IFERROR((F830/E830-1)*100,0)</f>
        <v>31.796875876262387</v>
      </c>
      <c r="I830" s="9">
        <v>1116375805</v>
      </c>
      <c r="J830" s="12">
        <v>47</v>
      </c>
      <c r="K830" s="8" t="s">
        <v>17</v>
      </c>
      <c r="L830" s="7" t="s">
        <v>17</v>
      </c>
      <c r="M830" s="7" t="s">
        <v>17</v>
      </c>
      <c r="N830" s="9"/>
      <c r="O830" s="9"/>
      <c r="P830" s="9"/>
      <c r="Q830" s="9"/>
      <c r="R830" s="10" t="s">
        <v>17</v>
      </c>
      <c r="S830" s="10" t="s">
        <v>17</v>
      </c>
      <c r="T830" s="51" t="s">
        <v>17</v>
      </c>
    </row>
    <row r="831" spans="1:21" ht="28.5">
      <c r="A831" s="6">
        <v>1</v>
      </c>
      <c r="B831" s="6"/>
      <c r="C831" s="7" t="s">
        <v>994</v>
      </c>
      <c r="D831" s="8" t="s">
        <v>17</v>
      </c>
      <c r="E831" s="9"/>
      <c r="F831" s="9"/>
      <c r="G831" s="9"/>
      <c r="H831" s="10" t="s">
        <v>17</v>
      </c>
      <c r="I831" s="9"/>
      <c r="J831" s="10" t="s">
        <v>17</v>
      </c>
      <c r="K831" s="8" t="s">
        <v>22</v>
      </c>
      <c r="L831" s="7" t="s">
        <v>655</v>
      </c>
      <c r="M831" s="7" t="s">
        <v>656</v>
      </c>
      <c r="N831" s="9">
        <v>5219</v>
      </c>
      <c r="O831" s="9">
        <v>2192</v>
      </c>
      <c r="P831" s="9">
        <v>2118</v>
      </c>
      <c r="Q831" s="9">
        <v>2367</v>
      </c>
      <c r="R831" s="13">
        <v>45.4</v>
      </c>
      <c r="S831" s="13">
        <v>8</v>
      </c>
      <c r="T831" s="50" t="s">
        <v>3718</v>
      </c>
    </row>
    <row r="832" spans="1:21" ht="25.5">
      <c r="A832" s="6">
        <v>1</v>
      </c>
      <c r="B832" s="6"/>
      <c r="C832" s="6"/>
      <c r="D832" s="8" t="s">
        <v>17</v>
      </c>
      <c r="E832" s="9"/>
      <c r="F832" s="9"/>
      <c r="G832" s="9"/>
      <c r="H832" s="10" t="s">
        <v>17</v>
      </c>
      <c r="I832" s="9"/>
      <c r="J832" s="10" t="s">
        <v>17</v>
      </c>
      <c r="K832" s="8" t="s">
        <v>22</v>
      </c>
      <c r="L832" s="7" t="s">
        <v>781</v>
      </c>
      <c r="M832" s="7" t="s">
        <v>60</v>
      </c>
      <c r="N832" s="9">
        <v>736460</v>
      </c>
      <c r="O832" s="9">
        <v>309313</v>
      </c>
      <c r="P832" s="9">
        <v>362796</v>
      </c>
      <c r="Q832" s="9">
        <v>431384</v>
      </c>
      <c r="R832" s="13">
        <v>58.6</v>
      </c>
      <c r="S832" s="13">
        <v>39.5</v>
      </c>
      <c r="T832" s="50" t="s">
        <v>3719</v>
      </c>
    </row>
    <row r="833" spans="1:20" ht="28.5">
      <c r="A833" s="6">
        <v>1</v>
      </c>
      <c r="B833" s="6"/>
      <c r="C833" s="6"/>
      <c r="D833" s="8" t="s">
        <v>17</v>
      </c>
      <c r="E833" s="9"/>
      <c r="F833" s="9"/>
      <c r="G833" s="9"/>
      <c r="H833" s="10" t="s">
        <v>17</v>
      </c>
      <c r="I833" s="9"/>
      <c r="J833" s="10" t="s">
        <v>17</v>
      </c>
      <c r="K833" s="8" t="s">
        <v>22</v>
      </c>
      <c r="L833" s="7" t="s">
        <v>1099</v>
      </c>
      <c r="M833" s="7" t="s">
        <v>1100</v>
      </c>
      <c r="N833" s="9">
        <v>2526</v>
      </c>
      <c r="O833" s="9">
        <v>1061</v>
      </c>
      <c r="P833" s="9">
        <v>983</v>
      </c>
      <c r="Q833" s="9">
        <v>12403</v>
      </c>
      <c r="R833" s="13">
        <v>491</v>
      </c>
      <c r="S833" s="13">
        <v>1069</v>
      </c>
      <c r="T833" s="50" t="s">
        <v>3718</v>
      </c>
    </row>
    <row r="834" spans="1:20" ht="25.5">
      <c r="A834" s="6">
        <v>1</v>
      </c>
      <c r="B834" s="6"/>
      <c r="C834" s="6"/>
      <c r="D834" s="8" t="s">
        <v>17</v>
      </c>
      <c r="E834" s="9"/>
      <c r="F834" s="9"/>
      <c r="G834" s="9"/>
      <c r="H834" s="10" t="s">
        <v>17</v>
      </c>
      <c r="I834" s="9"/>
      <c r="J834" s="10" t="s">
        <v>17</v>
      </c>
      <c r="K834" s="8" t="s">
        <v>22</v>
      </c>
      <c r="L834" s="7" t="s">
        <v>1101</v>
      </c>
      <c r="M834" s="7" t="s">
        <v>1102</v>
      </c>
      <c r="N834" s="9">
        <v>1457165</v>
      </c>
      <c r="O834" s="9">
        <v>612009</v>
      </c>
      <c r="P834" s="9">
        <v>721350</v>
      </c>
      <c r="Q834" s="9">
        <v>819739</v>
      </c>
      <c r="R834" s="13">
        <v>56.3</v>
      </c>
      <c r="S834" s="13">
        <v>33.9</v>
      </c>
      <c r="T834" s="50" t="s">
        <v>3718</v>
      </c>
    </row>
    <row r="835" spans="1:20" ht="28.5">
      <c r="A835" s="6">
        <v>1</v>
      </c>
      <c r="B835" s="6"/>
      <c r="C835" s="7" t="s">
        <v>1103</v>
      </c>
      <c r="D835" s="8" t="s">
        <v>30</v>
      </c>
      <c r="E835" s="9">
        <v>628342226</v>
      </c>
      <c r="F835" s="9">
        <v>791704123</v>
      </c>
      <c r="G835" s="9">
        <f>IFERROR(F835-E835,0)</f>
        <v>163361897</v>
      </c>
      <c r="H835" s="12">
        <f>IFERROR((F835/E835-1)*100,0)</f>
        <v>25.998872945393934</v>
      </c>
      <c r="I835" s="9">
        <v>1550825680</v>
      </c>
      <c r="J835" s="12">
        <v>51.1</v>
      </c>
      <c r="K835" s="8" t="s">
        <v>17</v>
      </c>
      <c r="L835" s="7" t="s">
        <v>17</v>
      </c>
      <c r="M835" s="7" t="s">
        <v>17</v>
      </c>
      <c r="N835" s="9"/>
      <c r="O835" s="9"/>
      <c r="P835" s="9"/>
      <c r="Q835" s="9"/>
      <c r="R835" s="10" t="s">
        <v>17</v>
      </c>
      <c r="S835" s="10" t="s">
        <v>17</v>
      </c>
      <c r="T835" s="11" t="s">
        <v>17</v>
      </c>
    </row>
    <row r="836" spans="1:20" ht="28.5">
      <c r="A836" s="6">
        <v>1</v>
      </c>
      <c r="B836" s="6"/>
      <c r="C836" s="7" t="s">
        <v>979</v>
      </c>
      <c r="D836" s="8" t="s">
        <v>17</v>
      </c>
      <c r="E836" s="9"/>
      <c r="F836" s="9"/>
      <c r="G836" s="9"/>
      <c r="H836" s="10" t="s">
        <v>17</v>
      </c>
      <c r="I836" s="9"/>
      <c r="J836" s="10" t="s">
        <v>17</v>
      </c>
      <c r="K836" s="8" t="s">
        <v>22</v>
      </c>
      <c r="L836" s="7" t="s">
        <v>580</v>
      </c>
      <c r="M836" s="7" t="s">
        <v>176</v>
      </c>
      <c r="N836" s="9">
        <v>466</v>
      </c>
      <c r="O836" s="9">
        <v>0</v>
      </c>
      <c r="P836" s="9">
        <v>0</v>
      </c>
      <c r="Q836" s="9">
        <v>0</v>
      </c>
      <c r="R836" s="10" t="s">
        <v>25</v>
      </c>
      <c r="S836" s="13">
        <v>0</v>
      </c>
      <c r="T836" s="11" t="s">
        <v>17</v>
      </c>
    </row>
    <row r="837" spans="1:20" ht="28.5">
      <c r="A837" s="6">
        <v>1</v>
      </c>
      <c r="B837" s="6"/>
      <c r="C837" s="6"/>
      <c r="D837" s="8" t="s">
        <v>17</v>
      </c>
      <c r="E837" s="9"/>
      <c r="F837" s="9"/>
      <c r="G837" s="9"/>
      <c r="H837" s="10" t="s">
        <v>17</v>
      </c>
      <c r="I837" s="9"/>
      <c r="J837" s="10" t="s">
        <v>17</v>
      </c>
      <c r="K837" s="8" t="s">
        <v>22</v>
      </c>
      <c r="L837" s="7" t="s">
        <v>980</v>
      </c>
      <c r="M837" s="7" t="s">
        <v>981</v>
      </c>
      <c r="N837" s="9">
        <v>3812</v>
      </c>
      <c r="O837" s="9">
        <v>0</v>
      </c>
      <c r="P837" s="9">
        <v>0</v>
      </c>
      <c r="Q837" s="9">
        <v>0</v>
      </c>
      <c r="R837" s="10" t="s">
        <v>25</v>
      </c>
      <c r="S837" s="13">
        <v>0</v>
      </c>
      <c r="T837" s="11" t="s">
        <v>17</v>
      </c>
    </row>
    <row r="838" spans="1:20">
      <c r="A838" s="6">
        <v>1</v>
      </c>
      <c r="B838" s="6"/>
      <c r="C838" s="6"/>
      <c r="D838" s="8" t="s">
        <v>17</v>
      </c>
      <c r="E838" s="9"/>
      <c r="F838" s="9"/>
      <c r="G838" s="9"/>
      <c r="H838" s="10" t="s">
        <v>17</v>
      </c>
      <c r="I838" s="9"/>
      <c r="J838" s="10" t="s">
        <v>17</v>
      </c>
      <c r="K838" s="8" t="s">
        <v>22</v>
      </c>
      <c r="L838" s="7" t="s">
        <v>582</v>
      </c>
      <c r="M838" s="7" t="s">
        <v>176</v>
      </c>
      <c r="N838" s="9">
        <v>268</v>
      </c>
      <c r="O838" s="9">
        <v>0</v>
      </c>
      <c r="P838" s="9">
        <v>0</v>
      </c>
      <c r="Q838" s="9">
        <v>0</v>
      </c>
      <c r="R838" s="10" t="s">
        <v>25</v>
      </c>
      <c r="S838" s="13">
        <v>0</v>
      </c>
      <c r="T838" s="11" t="s">
        <v>17</v>
      </c>
    </row>
    <row r="839" spans="1:20">
      <c r="A839" s="6">
        <v>1</v>
      </c>
      <c r="B839" s="6"/>
      <c r="C839" s="6"/>
      <c r="D839" s="8" t="s">
        <v>17</v>
      </c>
      <c r="E839" s="9"/>
      <c r="F839" s="9"/>
      <c r="G839" s="9"/>
      <c r="H839" s="10" t="s">
        <v>17</v>
      </c>
      <c r="I839" s="9"/>
      <c r="J839" s="10" t="s">
        <v>17</v>
      </c>
      <c r="K839" s="8" t="s">
        <v>22</v>
      </c>
      <c r="L839" s="7" t="s">
        <v>583</v>
      </c>
      <c r="M839" s="7" t="s">
        <v>584</v>
      </c>
      <c r="N839" s="9">
        <v>1814</v>
      </c>
      <c r="O839" s="9">
        <v>0</v>
      </c>
      <c r="P839" s="9">
        <v>0</v>
      </c>
      <c r="Q839" s="9">
        <v>0</v>
      </c>
      <c r="R839" s="10" t="s">
        <v>25</v>
      </c>
      <c r="S839" s="13">
        <v>0</v>
      </c>
      <c r="T839" s="11" t="s">
        <v>17</v>
      </c>
    </row>
    <row r="840" spans="1:20">
      <c r="A840" s="6">
        <v>1</v>
      </c>
      <c r="B840" s="6"/>
      <c r="C840" s="6"/>
      <c r="D840" s="8" t="s">
        <v>17</v>
      </c>
      <c r="E840" s="9"/>
      <c r="F840" s="9"/>
      <c r="G840" s="9"/>
      <c r="H840" s="10" t="s">
        <v>17</v>
      </c>
      <c r="I840" s="9"/>
      <c r="J840" s="10" t="s">
        <v>17</v>
      </c>
      <c r="K840" s="8" t="s">
        <v>22</v>
      </c>
      <c r="L840" s="7" t="s">
        <v>985</v>
      </c>
      <c r="M840" s="7" t="s">
        <v>766</v>
      </c>
      <c r="N840" s="9">
        <v>2165</v>
      </c>
      <c r="O840" s="9">
        <v>0</v>
      </c>
      <c r="P840" s="9">
        <v>0</v>
      </c>
      <c r="Q840" s="9">
        <v>0</v>
      </c>
      <c r="R840" s="10" t="s">
        <v>25</v>
      </c>
      <c r="S840" s="13">
        <v>0</v>
      </c>
      <c r="T840" s="11" t="s">
        <v>17</v>
      </c>
    </row>
    <row r="841" spans="1:20" ht="28.5">
      <c r="A841" s="6">
        <v>1</v>
      </c>
      <c r="B841" s="6"/>
      <c r="C841" s="7" t="s">
        <v>1104</v>
      </c>
      <c r="D841" s="8" t="s">
        <v>900</v>
      </c>
      <c r="E841" s="9">
        <v>4107665</v>
      </c>
      <c r="F841" s="9">
        <v>16709085</v>
      </c>
      <c r="G841" s="9">
        <f>IFERROR(F841-E841,0)</f>
        <v>12601420</v>
      </c>
      <c r="H841" s="12">
        <f>IFERROR((F841/E841-1)*100,0)</f>
        <v>306.77818176506599</v>
      </c>
      <c r="I841" s="9">
        <v>56318618</v>
      </c>
      <c r="J841" s="12">
        <v>29.7</v>
      </c>
      <c r="K841" s="8" t="s">
        <v>17</v>
      </c>
      <c r="L841" s="7" t="s">
        <v>17</v>
      </c>
      <c r="M841" s="7" t="s">
        <v>17</v>
      </c>
      <c r="N841" s="9"/>
      <c r="O841" s="9"/>
      <c r="P841" s="9"/>
      <c r="Q841" s="9"/>
      <c r="R841" s="10" t="s">
        <v>17</v>
      </c>
      <c r="S841" s="10" t="s">
        <v>17</v>
      </c>
      <c r="T841" s="11" t="s">
        <v>17</v>
      </c>
    </row>
    <row r="842" spans="1:20" ht="28.5">
      <c r="A842" s="6">
        <v>1</v>
      </c>
      <c r="B842" s="6"/>
      <c r="C842" s="7" t="s">
        <v>1105</v>
      </c>
      <c r="D842" s="8" t="s">
        <v>17</v>
      </c>
      <c r="E842" s="9"/>
      <c r="F842" s="9"/>
      <c r="G842" s="9"/>
      <c r="H842" s="10" t="s">
        <v>17</v>
      </c>
      <c r="I842" s="9"/>
      <c r="J842" s="10" t="s">
        <v>17</v>
      </c>
      <c r="K842" s="8" t="s">
        <v>22</v>
      </c>
      <c r="L842" s="7" t="s">
        <v>1019</v>
      </c>
      <c r="M842" s="7" t="s">
        <v>1020</v>
      </c>
      <c r="N842" s="9">
        <v>366</v>
      </c>
      <c r="O842" s="9">
        <v>182</v>
      </c>
      <c r="P842" s="9">
        <v>181</v>
      </c>
      <c r="Q842" s="9">
        <v>182</v>
      </c>
      <c r="R842" s="13">
        <v>49.7</v>
      </c>
      <c r="S842" s="13">
        <v>0</v>
      </c>
      <c r="T842" s="11" t="s">
        <v>17</v>
      </c>
    </row>
    <row r="843" spans="1:20" ht="30">
      <c r="A843" s="6">
        <v>1</v>
      </c>
      <c r="B843" s="6"/>
      <c r="C843" s="19" t="s">
        <v>1106</v>
      </c>
      <c r="D843" s="8" t="s">
        <v>17</v>
      </c>
      <c r="E843" s="9"/>
      <c r="F843" s="9"/>
      <c r="G843" s="9"/>
      <c r="H843" s="10" t="s">
        <v>17</v>
      </c>
      <c r="I843" s="9"/>
      <c r="J843" s="10" t="s">
        <v>17</v>
      </c>
      <c r="K843" s="8" t="s">
        <v>17</v>
      </c>
      <c r="L843" s="7" t="s">
        <v>17</v>
      </c>
      <c r="M843" s="7" t="s">
        <v>17</v>
      </c>
      <c r="N843" s="9"/>
      <c r="O843" s="9"/>
      <c r="P843" s="9"/>
      <c r="Q843" s="9"/>
      <c r="R843" s="10" t="s">
        <v>17</v>
      </c>
      <c r="S843" s="10" t="s">
        <v>17</v>
      </c>
      <c r="T843" s="11" t="s">
        <v>17</v>
      </c>
    </row>
    <row r="844" spans="1:20" ht="42.75">
      <c r="A844" s="6">
        <v>1</v>
      </c>
      <c r="B844" s="6"/>
      <c r="C844" s="7" t="s">
        <v>1107</v>
      </c>
      <c r="D844" s="8" t="s">
        <v>285</v>
      </c>
      <c r="E844" s="9">
        <v>44238124</v>
      </c>
      <c r="F844" s="9">
        <v>64208326</v>
      </c>
      <c r="G844" s="9">
        <f>IFERROR(F844-E844,0)</f>
        <v>19970202</v>
      </c>
      <c r="H844" s="12">
        <f>IFERROR((F844/E844-1)*100,0)</f>
        <v>45.142515537051267</v>
      </c>
      <c r="I844" s="9">
        <v>164497000</v>
      </c>
      <c r="J844" s="12">
        <v>39</v>
      </c>
      <c r="K844" s="8" t="s">
        <v>17</v>
      </c>
      <c r="L844" s="7" t="s">
        <v>17</v>
      </c>
      <c r="M844" s="7" t="s">
        <v>17</v>
      </c>
      <c r="N844" s="9"/>
      <c r="O844" s="9"/>
      <c r="P844" s="9"/>
      <c r="Q844" s="9"/>
      <c r="R844" s="10" t="s">
        <v>17</v>
      </c>
      <c r="S844" s="10" t="s">
        <v>17</v>
      </c>
      <c r="T844" s="11" t="s">
        <v>17</v>
      </c>
    </row>
    <row r="845" spans="1:20" ht="85.5">
      <c r="A845" s="6">
        <v>1</v>
      </c>
      <c r="B845" s="6"/>
      <c r="C845" s="7" t="s">
        <v>1108</v>
      </c>
      <c r="D845" s="8" t="s">
        <v>17</v>
      </c>
      <c r="E845" s="9"/>
      <c r="F845" s="9"/>
      <c r="G845" s="9"/>
      <c r="H845" s="10" t="s">
        <v>17</v>
      </c>
      <c r="I845" s="9"/>
      <c r="J845" s="10" t="s">
        <v>17</v>
      </c>
      <c r="K845" s="8" t="s">
        <v>22</v>
      </c>
      <c r="L845" s="7" t="s">
        <v>1109</v>
      </c>
      <c r="M845" s="7" t="s">
        <v>1110</v>
      </c>
      <c r="N845" s="9">
        <v>50</v>
      </c>
      <c r="O845" s="9">
        <v>18</v>
      </c>
      <c r="P845" s="9">
        <v>18</v>
      </c>
      <c r="Q845" s="9">
        <f>6+5.1</f>
        <v>11.1</v>
      </c>
      <c r="R845" s="13">
        <f>+Q845/N845*100</f>
        <v>22.2</v>
      </c>
      <c r="S845" s="13">
        <f>+(Q845-O845)/O845*100</f>
        <v>-38.333333333333336</v>
      </c>
      <c r="T845" s="11" t="s">
        <v>1111</v>
      </c>
    </row>
    <row r="846" spans="1:20">
      <c r="A846" s="6">
        <v>1</v>
      </c>
      <c r="B846" s="6"/>
      <c r="C846" s="6"/>
      <c r="D846" s="6"/>
      <c r="E846" s="6"/>
      <c r="F846" s="6"/>
      <c r="G846" s="6"/>
      <c r="H846" s="6"/>
      <c r="I846" s="6"/>
      <c r="J846" s="6"/>
      <c r="K846" s="6"/>
      <c r="L846" s="6"/>
      <c r="M846" s="6"/>
      <c r="N846" s="6"/>
      <c r="O846" s="6"/>
      <c r="P846" s="6"/>
      <c r="Q846" s="6"/>
      <c r="R846" s="6"/>
      <c r="S846" s="6"/>
      <c r="T846" s="11"/>
    </row>
    <row r="847" spans="1:20" ht="128.25">
      <c r="A847" s="6">
        <v>1</v>
      </c>
      <c r="B847" s="6"/>
      <c r="C847" s="6"/>
      <c r="D847" s="8" t="s">
        <v>17</v>
      </c>
      <c r="E847" s="9"/>
      <c r="F847" s="9"/>
      <c r="G847" s="9"/>
      <c r="H847" s="10" t="s">
        <v>17</v>
      </c>
      <c r="I847" s="9"/>
      <c r="J847" s="10" t="s">
        <v>17</v>
      </c>
      <c r="K847" s="8" t="s">
        <v>22</v>
      </c>
      <c r="L847" s="7" t="s">
        <v>1112</v>
      </c>
      <c r="M847" s="7" t="s">
        <v>1110</v>
      </c>
      <c r="N847" s="9">
        <v>3</v>
      </c>
      <c r="O847" s="9">
        <v>3</v>
      </c>
      <c r="P847" s="9">
        <v>9</v>
      </c>
      <c r="Q847" s="9">
        <f>3+3.5</f>
        <v>6.5</v>
      </c>
      <c r="R847" s="13">
        <f>+Q847/N847*100</f>
        <v>216.66666666666666</v>
      </c>
      <c r="S847" s="13">
        <f>+(Q847-O847)/O847*100</f>
        <v>116.66666666666667</v>
      </c>
      <c r="T847" s="11" t="s">
        <v>3206</v>
      </c>
    </row>
    <row r="848" spans="1:20">
      <c r="A848" s="6">
        <v>1</v>
      </c>
      <c r="B848" s="6"/>
      <c r="C848" s="6"/>
      <c r="D848" s="6"/>
      <c r="E848" s="6"/>
      <c r="F848" s="6"/>
      <c r="G848" s="6"/>
      <c r="H848" s="6"/>
      <c r="I848" s="6"/>
      <c r="J848" s="6"/>
      <c r="K848" s="6"/>
      <c r="L848" s="6"/>
      <c r="M848" s="6"/>
      <c r="N848" s="6"/>
      <c r="O848" s="6"/>
      <c r="P848" s="6"/>
      <c r="Q848" s="6"/>
      <c r="R848" s="6"/>
      <c r="S848" s="6"/>
      <c r="T848" s="11"/>
    </row>
    <row r="849" spans="1:20">
      <c r="A849" s="6">
        <v>1</v>
      </c>
      <c r="B849" s="6"/>
      <c r="C849" s="6"/>
      <c r="D849" s="8" t="s">
        <v>17</v>
      </c>
      <c r="E849" s="9"/>
      <c r="F849" s="9"/>
      <c r="G849" s="9"/>
      <c r="H849" s="10" t="s">
        <v>17</v>
      </c>
      <c r="I849" s="9"/>
      <c r="J849" s="10" t="s">
        <v>17</v>
      </c>
      <c r="K849" s="8" t="s">
        <v>22</v>
      </c>
      <c r="L849" s="7" t="s">
        <v>1113</v>
      </c>
      <c r="M849" s="7" t="s">
        <v>497</v>
      </c>
      <c r="N849" s="9">
        <v>25</v>
      </c>
      <c r="O849" s="9">
        <v>10</v>
      </c>
      <c r="P849" s="9">
        <v>8</v>
      </c>
      <c r="Q849" s="9">
        <f>1+6</f>
        <v>7</v>
      </c>
      <c r="R849" s="13">
        <f>+Q849/N849*100</f>
        <v>28.000000000000004</v>
      </c>
      <c r="S849" s="13">
        <f>+(Q849-O849)/O849*100</f>
        <v>-30</v>
      </c>
      <c r="T849" s="11" t="s">
        <v>17</v>
      </c>
    </row>
    <row r="850" spans="1:20" ht="57">
      <c r="A850" s="6">
        <v>1</v>
      </c>
      <c r="B850" s="6"/>
      <c r="C850" s="6"/>
      <c r="D850" s="8" t="s">
        <v>17</v>
      </c>
      <c r="E850" s="9"/>
      <c r="F850" s="9"/>
      <c r="G850" s="9"/>
      <c r="H850" s="10" t="s">
        <v>17</v>
      </c>
      <c r="I850" s="9"/>
      <c r="J850" s="10" t="s">
        <v>17</v>
      </c>
      <c r="K850" s="8" t="s">
        <v>22</v>
      </c>
      <c r="L850" s="7" t="s">
        <v>1113</v>
      </c>
      <c r="M850" s="7" t="s">
        <v>766</v>
      </c>
      <c r="N850" s="9">
        <v>150</v>
      </c>
      <c r="O850" s="9">
        <v>31</v>
      </c>
      <c r="P850" s="9">
        <v>31</v>
      </c>
      <c r="Q850" s="9">
        <f>4+32</f>
        <v>36</v>
      </c>
      <c r="R850" s="13">
        <f>+Q850/N850*100</f>
        <v>24</v>
      </c>
      <c r="S850" s="13">
        <f>+(Q850-O850)/O850*100</f>
        <v>16.129032258064516</v>
      </c>
      <c r="T850" s="11" t="s">
        <v>3207</v>
      </c>
    </row>
    <row r="851" spans="1:20" ht="57">
      <c r="A851" s="6">
        <v>1</v>
      </c>
      <c r="B851" s="6"/>
      <c r="C851" s="6"/>
      <c r="D851" s="8" t="s">
        <v>17</v>
      </c>
      <c r="E851" s="9"/>
      <c r="F851" s="9"/>
      <c r="G851" s="9"/>
      <c r="H851" s="10" t="s">
        <v>17</v>
      </c>
      <c r="I851" s="9"/>
      <c r="J851" s="10" t="s">
        <v>17</v>
      </c>
      <c r="K851" s="8" t="s">
        <v>22</v>
      </c>
      <c r="L851" s="7" t="s">
        <v>1113</v>
      </c>
      <c r="M851" s="7" t="s">
        <v>1114</v>
      </c>
      <c r="N851" s="9">
        <v>200</v>
      </c>
      <c r="O851" s="9">
        <v>103</v>
      </c>
      <c r="P851" s="9">
        <v>79</v>
      </c>
      <c r="Q851" s="9">
        <f>13+52</f>
        <v>65</v>
      </c>
      <c r="R851" s="13">
        <f>+Q851/N851*100</f>
        <v>32.5</v>
      </c>
      <c r="S851" s="13">
        <f>+(Q851-O851)/O851*100</f>
        <v>-36.893203883495147</v>
      </c>
      <c r="T851" s="11" t="s">
        <v>3207</v>
      </c>
    </row>
    <row r="852" spans="1:20" ht="28.5">
      <c r="A852" s="6">
        <v>1</v>
      </c>
      <c r="B852" s="6"/>
      <c r="C852" s="6"/>
      <c r="D852" s="8" t="s">
        <v>17</v>
      </c>
      <c r="E852" s="9"/>
      <c r="F852" s="9"/>
      <c r="G852" s="9"/>
      <c r="H852" s="10" t="s">
        <v>17</v>
      </c>
      <c r="I852" s="9"/>
      <c r="J852" s="10" t="s">
        <v>17</v>
      </c>
      <c r="K852" s="8" t="s">
        <v>22</v>
      </c>
      <c r="L852" s="7" t="s">
        <v>1115</v>
      </c>
      <c r="M852" s="7" t="s">
        <v>1110</v>
      </c>
      <c r="N852" s="9">
        <v>55</v>
      </c>
      <c r="O852" s="9">
        <v>55</v>
      </c>
      <c r="P852" s="9">
        <v>18</v>
      </c>
      <c r="Q852" s="9">
        <f>26+6</f>
        <v>32</v>
      </c>
      <c r="R852" s="13">
        <f>+Q852/N852*100</f>
        <v>58.18181818181818</v>
      </c>
      <c r="S852" s="13">
        <f>+(Q852-O852)/O852*100</f>
        <v>-41.818181818181813</v>
      </c>
      <c r="T852" s="11" t="s">
        <v>3208</v>
      </c>
    </row>
    <row r="853" spans="1:20">
      <c r="A853" s="6">
        <v>1</v>
      </c>
      <c r="B853" s="6"/>
      <c r="C853" s="6"/>
      <c r="D853" s="6"/>
      <c r="E853" s="6"/>
      <c r="F853" s="6"/>
      <c r="G853" s="6"/>
      <c r="H853" s="6"/>
      <c r="I853" s="6"/>
      <c r="J853" s="6"/>
      <c r="K853" s="6"/>
      <c r="L853" s="6"/>
      <c r="M853" s="6"/>
      <c r="N853" s="6"/>
      <c r="O853" s="6"/>
      <c r="P853" s="6"/>
      <c r="Q853" s="6"/>
      <c r="R853" s="6"/>
      <c r="S853" s="6"/>
      <c r="T853" s="11"/>
    </row>
    <row r="854" spans="1:20" ht="28.5">
      <c r="A854" s="6">
        <v>1</v>
      </c>
      <c r="B854" s="6"/>
      <c r="C854" s="6"/>
      <c r="D854" s="8" t="s">
        <v>17</v>
      </c>
      <c r="E854" s="9"/>
      <c r="F854" s="9"/>
      <c r="G854" s="9"/>
      <c r="H854" s="10" t="s">
        <v>17</v>
      </c>
      <c r="I854" s="9"/>
      <c r="J854" s="10" t="s">
        <v>17</v>
      </c>
      <c r="K854" s="8" t="s">
        <v>22</v>
      </c>
      <c r="L854" s="7" t="s">
        <v>1116</v>
      </c>
      <c r="M854" s="7" t="s">
        <v>1117</v>
      </c>
      <c r="N854" s="9">
        <v>740</v>
      </c>
      <c r="O854" s="9">
        <v>410</v>
      </c>
      <c r="P854" s="9">
        <v>407</v>
      </c>
      <c r="Q854" s="9">
        <f>297+247</f>
        <v>544</v>
      </c>
      <c r="R854" s="13">
        <f>+Q854/N854*100</f>
        <v>73.513513513513516</v>
      </c>
      <c r="S854" s="13">
        <f>+(Q854-O854)/O854*100</f>
        <v>32.682926829268297</v>
      </c>
      <c r="T854" s="11" t="s">
        <v>1118</v>
      </c>
    </row>
    <row r="855" spans="1:20" ht="28.5">
      <c r="A855" s="6">
        <v>1</v>
      </c>
      <c r="B855" s="6"/>
      <c r="C855" s="6"/>
      <c r="D855" s="8" t="s">
        <v>17</v>
      </c>
      <c r="E855" s="9"/>
      <c r="F855" s="9"/>
      <c r="G855" s="9"/>
      <c r="H855" s="10" t="s">
        <v>17</v>
      </c>
      <c r="I855" s="9"/>
      <c r="J855" s="10" t="s">
        <v>17</v>
      </c>
      <c r="K855" s="8" t="s">
        <v>22</v>
      </c>
      <c r="L855" s="7" t="s">
        <v>1119</v>
      </c>
      <c r="M855" s="7" t="s">
        <v>1120</v>
      </c>
      <c r="N855" s="9">
        <v>350</v>
      </c>
      <c r="O855" s="9">
        <v>200</v>
      </c>
      <c r="P855" s="9">
        <v>181</v>
      </c>
      <c r="Q855" s="9">
        <f>162+76</f>
        <v>238</v>
      </c>
      <c r="R855" s="13">
        <f>+Q855/N855*100</f>
        <v>68</v>
      </c>
      <c r="S855" s="13">
        <f>+(Q855-O855)/O855*100</f>
        <v>19</v>
      </c>
      <c r="T855" s="11" t="s">
        <v>1121</v>
      </c>
    </row>
    <row r="856" spans="1:20">
      <c r="A856" s="6">
        <v>1</v>
      </c>
      <c r="B856" s="6"/>
      <c r="C856" s="6"/>
      <c r="D856" s="8" t="s">
        <v>17</v>
      </c>
      <c r="E856" s="9"/>
      <c r="F856" s="9"/>
      <c r="G856" s="9"/>
      <c r="H856" s="10" t="s">
        <v>17</v>
      </c>
      <c r="I856" s="9"/>
      <c r="J856" s="10" t="s">
        <v>17</v>
      </c>
      <c r="K856" s="8" t="s">
        <v>22</v>
      </c>
      <c r="L856" s="7" t="s">
        <v>1122</v>
      </c>
      <c r="M856" s="7" t="s">
        <v>1123</v>
      </c>
      <c r="N856" s="9">
        <v>50</v>
      </c>
      <c r="O856" s="9">
        <v>0</v>
      </c>
      <c r="P856" s="9">
        <v>50</v>
      </c>
      <c r="Q856" s="9">
        <v>0</v>
      </c>
      <c r="R856" s="13">
        <f>+Q856/N856*100</f>
        <v>0</v>
      </c>
      <c r="S856" s="13" t="s">
        <v>25</v>
      </c>
      <c r="T856" s="11" t="s">
        <v>17</v>
      </c>
    </row>
    <row r="857" spans="1:20">
      <c r="A857" s="6">
        <v>1</v>
      </c>
      <c r="B857" s="6"/>
      <c r="C857" s="6"/>
      <c r="D857" s="8" t="s">
        <v>17</v>
      </c>
      <c r="E857" s="9"/>
      <c r="F857" s="9"/>
      <c r="G857" s="9"/>
      <c r="H857" s="10" t="s">
        <v>17</v>
      </c>
      <c r="I857" s="9"/>
      <c r="J857" s="10" t="s">
        <v>17</v>
      </c>
      <c r="K857" s="8" t="s">
        <v>22</v>
      </c>
      <c r="L857" s="7" t="s">
        <v>1124</v>
      </c>
      <c r="M857" s="7" t="s">
        <v>1125</v>
      </c>
      <c r="N857" s="9">
        <v>400</v>
      </c>
      <c r="O857" s="9">
        <v>200</v>
      </c>
      <c r="P857" s="9">
        <v>175</v>
      </c>
      <c r="Q857" s="9">
        <v>150</v>
      </c>
      <c r="R857" s="13">
        <f>+Q857/N857*100</f>
        <v>37.5</v>
      </c>
      <c r="S857" s="13">
        <f>+(Q857-O857)/O857*100</f>
        <v>-25</v>
      </c>
      <c r="T857" s="11" t="s">
        <v>17</v>
      </c>
    </row>
    <row r="858" spans="1:20" ht="85.5">
      <c r="A858" s="6">
        <v>1</v>
      </c>
      <c r="B858" s="6"/>
      <c r="C858" s="6"/>
      <c r="D858" s="8" t="s">
        <v>17</v>
      </c>
      <c r="E858" s="9"/>
      <c r="F858" s="9"/>
      <c r="G858" s="9"/>
      <c r="H858" s="10" t="s">
        <v>17</v>
      </c>
      <c r="I858" s="9"/>
      <c r="J858" s="10" t="s">
        <v>17</v>
      </c>
      <c r="K858" s="8" t="s">
        <v>22</v>
      </c>
      <c r="L858" s="7" t="s">
        <v>1126</v>
      </c>
      <c r="M858" s="7" t="s">
        <v>1110</v>
      </c>
      <c r="N858" s="9">
        <v>250</v>
      </c>
      <c r="O858" s="9">
        <v>125</v>
      </c>
      <c r="P858" s="9">
        <v>477</v>
      </c>
      <c r="Q858" s="9">
        <f>74+10.8</f>
        <v>84.8</v>
      </c>
      <c r="R858" s="13">
        <f>+Q858/N858*100</f>
        <v>33.92</v>
      </c>
      <c r="S858" s="13">
        <f>+(Q858-O858)/O858*100</f>
        <v>-32.159999999999997</v>
      </c>
      <c r="T858" s="11" t="s">
        <v>3095</v>
      </c>
    </row>
    <row r="859" spans="1:20">
      <c r="A859" s="6">
        <v>1</v>
      </c>
      <c r="B859" s="6"/>
      <c r="C859" s="6"/>
      <c r="D859" s="6"/>
      <c r="E859" s="6"/>
      <c r="F859" s="6"/>
      <c r="G859" s="6"/>
      <c r="H859" s="6"/>
      <c r="I859" s="6"/>
      <c r="J859" s="6"/>
      <c r="K859" s="6"/>
      <c r="L859" s="6"/>
      <c r="M859" s="6"/>
      <c r="N859" s="6"/>
      <c r="O859" s="6"/>
      <c r="P859" s="6"/>
      <c r="Q859" s="6"/>
      <c r="R859" s="6"/>
      <c r="S859" s="6"/>
      <c r="T859" s="11"/>
    </row>
    <row r="860" spans="1:20" ht="42.75">
      <c r="A860" s="6">
        <v>1</v>
      </c>
      <c r="B860" s="6"/>
      <c r="C860" s="6"/>
      <c r="D860" s="8" t="s">
        <v>17</v>
      </c>
      <c r="E860" s="9"/>
      <c r="F860" s="9"/>
      <c r="G860" s="9"/>
      <c r="H860" s="10" t="s">
        <v>17</v>
      </c>
      <c r="I860" s="9"/>
      <c r="J860" s="10" t="s">
        <v>17</v>
      </c>
      <c r="K860" s="8" t="s">
        <v>22</v>
      </c>
      <c r="L860" s="7" t="s">
        <v>1127</v>
      </c>
      <c r="M860" s="7" t="s">
        <v>1128</v>
      </c>
      <c r="N860" s="9">
        <v>12</v>
      </c>
      <c r="O860" s="9">
        <v>4</v>
      </c>
      <c r="P860" s="9">
        <v>8</v>
      </c>
      <c r="Q860" s="9">
        <f>2+5</f>
        <v>7</v>
      </c>
      <c r="R860" s="13">
        <f>+Q860/N860*100</f>
        <v>58.333333333333336</v>
      </c>
      <c r="S860" s="13">
        <f>+(Q860-O860)/O860*100</f>
        <v>75</v>
      </c>
      <c r="T860" s="11" t="s">
        <v>1129</v>
      </c>
    </row>
    <row r="861" spans="1:20">
      <c r="A861" s="6">
        <v>1</v>
      </c>
      <c r="B861" s="6"/>
      <c r="C861" s="6"/>
      <c r="D861" s="8" t="s">
        <v>17</v>
      </c>
      <c r="E861" s="9"/>
      <c r="F861" s="9"/>
      <c r="G861" s="9"/>
      <c r="H861" s="10" t="s">
        <v>17</v>
      </c>
      <c r="I861" s="9"/>
      <c r="J861" s="10" t="s">
        <v>17</v>
      </c>
      <c r="K861" s="8" t="s">
        <v>22</v>
      </c>
      <c r="L861" s="7" t="s">
        <v>1130</v>
      </c>
      <c r="M861" s="7" t="s">
        <v>1131</v>
      </c>
      <c r="N861" s="9">
        <v>75</v>
      </c>
      <c r="O861" s="9">
        <v>0</v>
      </c>
      <c r="P861" s="9">
        <v>0</v>
      </c>
      <c r="Q861" s="9">
        <v>0</v>
      </c>
      <c r="R861" s="13">
        <f>+Q861/N861*100</f>
        <v>0</v>
      </c>
      <c r="S861" s="13" t="s">
        <v>25</v>
      </c>
      <c r="T861" s="11" t="s">
        <v>17</v>
      </c>
    </row>
    <row r="862" spans="1:20" ht="28.5">
      <c r="A862" s="6">
        <v>1</v>
      </c>
      <c r="B862" s="6"/>
      <c r="C862" s="6"/>
      <c r="D862" s="8" t="s">
        <v>17</v>
      </c>
      <c r="E862" s="9"/>
      <c r="F862" s="9"/>
      <c r="G862" s="9"/>
      <c r="H862" s="10" t="s">
        <v>17</v>
      </c>
      <c r="I862" s="9"/>
      <c r="J862" s="10" t="s">
        <v>17</v>
      </c>
      <c r="K862" s="8" t="s">
        <v>22</v>
      </c>
      <c r="L862" s="7" t="s">
        <v>1132</v>
      </c>
      <c r="M862" s="7" t="s">
        <v>1133</v>
      </c>
      <c r="N862" s="9">
        <v>700000</v>
      </c>
      <c r="O862" s="9">
        <v>200000</v>
      </c>
      <c r="P862" s="9">
        <v>96000</v>
      </c>
      <c r="Q862" s="9">
        <f>125000+294000</f>
        <v>419000</v>
      </c>
      <c r="R862" s="13">
        <f>+Q862/N862*100</f>
        <v>59.857142857142854</v>
      </c>
      <c r="S862" s="13">
        <f>+(Q862-O862)/O862*100</f>
        <v>109.5</v>
      </c>
      <c r="T862" s="11" t="s">
        <v>1134</v>
      </c>
    </row>
    <row r="863" spans="1:20" ht="28.5">
      <c r="A863" s="6">
        <v>1</v>
      </c>
      <c r="B863" s="6"/>
      <c r="C863" s="7" t="s">
        <v>1135</v>
      </c>
      <c r="D863" s="8" t="s">
        <v>17</v>
      </c>
      <c r="E863" s="9"/>
      <c r="F863" s="9"/>
      <c r="G863" s="9"/>
      <c r="H863" s="10" t="s">
        <v>17</v>
      </c>
      <c r="I863" s="9"/>
      <c r="J863" s="10" t="s">
        <v>17</v>
      </c>
      <c r="K863" s="8" t="s">
        <v>17</v>
      </c>
      <c r="L863" s="7" t="s">
        <v>17</v>
      </c>
      <c r="M863" s="7" t="s">
        <v>17</v>
      </c>
      <c r="N863" s="9"/>
      <c r="O863" s="9"/>
      <c r="P863" s="9"/>
      <c r="Q863" s="9"/>
      <c r="R863" s="10" t="s">
        <v>17</v>
      </c>
      <c r="S863" s="10" t="s">
        <v>17</v>
      </c>
      <c r="T863" s="11" t="s">
        <v>17</v>
      </c>
    </row>
    <row r="864" spans="1:20" ht="42.75">
      <c r="A864" s="6">
        <v>1</v>
      </c>
      <c r="B864" s="6"/>
      <c r="C864" s="7" t="s">
        <v>1136</v>
      </c>
      <c r="D864" s="8" t="s">
        <v>1137</v>
      </c>
      <c r="E864" s="9">
        <v>946471602</v>
      </c>
      <c r="F864" s="9">
        <v>909896779</v>
      </c>
      <c r="G864" s="9">
        <f>IFERROR(F864-E864,0)</f>
        <v>-36574823</v>
      </c>
      <c r="H864" s="12">
        <f>IFERROR((F864/E864-1)*100,0)</f>
        <v>-3.8643339031739887</v>
      </c>
      <c r="I864" s="9">
        <v>2455870000</v>
      </c>
      <c r="J864" s="12">
        <v>37</v>
      </c>
      <c r="K864" s="8" t="s">
        <v>17</v>
      </c>
      <c r="L864" s="7" t="s">
        <v>17</v>
      </c>
      <c r="M864" s="7" t="s">
        <v>17</v>
      </c>
      <c r="N864" s="9"/>
      <c r="O864" s="9"/>
      <c r="P864" s="9"/>
      <c r="Q864" s="9"/>
      <c r="R864" s="10" t="s">
        <v>17</v>
      </c>
      <c r="S864" s="10" t="s">
        <v>17</v>
      </c>
      <c r="T864" s="11" t="s">
        <v>17</v>
      </c>
    </row>
    <row r="865" spans="1:20" ht="28.5">
      <c r="A865" s="6">
        <v>1</v>
      </c>
      <c r="B865" s="6"/>
      <c r="C865" s="7" t="s">
        <v>1138</v>
      </c>
      <c r="D865" s="8" t="s">
        <v>17</v>
      </c>
      <c r="E865" s="9"/>
      <c r="F865" s="9"/>
      <c r="G865" s="9"/>
      <c r="H865" s="10" t="s">
        <v>17</v>
      </c>
      <c r="I865" s="9"/>
      <c r="J865" s="10" t="s">
        <v>17</v>
      </c>
      <c r="K865" s="8" t="s">
        <v>22</v>
      </c>
      <c r="L865" s="7" t="s">
        <v>1139</v>
      </c>
      <c r="M865" s="7" t="s">
        <v>1073</v>
      </c>
      <c r="N865" s="9">
        <v>64993</v>
      </c>
      <c r="O865" s="9">
        <v>32496</v>
      </c>
      <c r="P865" s="9">
        <v>32633</v>
      </c>
      <c r="Q865" s="9">
        <v>10825</v>
      </c>
      <c r="R865" s="13">
        <f>Q865/N865*100</f>
        <v>16.655639838136416</v>
      </c>
      <c r="S865" s="13">
        <f>(Q865-O865)/O865*100</f>
        <v>-66.688207779419002</v>
      </c>
      <c r="T865" s="11" t="s">
        <v>3731</v>
      </c>
    </row>
    <row r="866" spans="1:20" ht="42.75">
      <c r="A866" s="6">
        <v>1</v>
      </c>
      <c r="B866" s="6"/>
      <c r="C866" s="6"/>
      <c r="D866" s="8" t="s">
        <v>17</v>
      </c>
      <c r="E866" s="9"/>
      <c r="F866" s="9"/>
      <c r="G866" s="9"/>
      <c r="H866" s="10" t="s">
        <v>17</v>
      </c>
      <c r="I866" s="9"/>
      <c r="J866" s="10" t="s">
        <v>17</v>
      </c>
      <c r="K866" s="8" t="s">
        <v>22</v>
      </c>
      <c r="L866" s="7" t="s">
        <v>1139</v>
      </c>
      <c r="M866" s="7" t="s">
        <v>935</v>
      </c>
      <c r="N866" s="9">
        <v>360000</v>
      </c>
      <c r="O866" s="9">
        <v>180000</v>
      </c>
      <c r="P866" s="9">
        <v>109335</v>
      </c>
      <c r="Q866" s="9">
        <v>73890</v>
      </c>
      <c r="R866" s="13">
        <f t="shared" ref="R866:R880" si="22">Q866/N866*100</f>
        <v>20.524999999999999</v>
      </c>
      <c r="S866" s="13">
        <f t="shared" ref="S866:S880" si="23">(Q866-O866)/O866*100</f>
        <v>-58.95</v>
      </c>
      <c r="T866" s="11" t="s">
        <v>3273</v>
      </c>
    </row>
    <row r="867" spans="1:20" ht="28.5">
      <c r="A867" s="6">
        <v>1</v>
      </c>
      <c r="B867" s="6"/>
      <c r="C867" s="6"/>
      <c r="D867" s="8" t="s">
        <v>17</v>
      </c>
      <c r="E867" s="9"/>
      <c r="F867" s="9"/>
      <c r="G867" s="9"/>
      <c r="H867" s="10" t="s">
        <v>17</v>
      </c>
      <c r="I867" s="9"/>
      <c r="J867" s="10" t="s">
        <v>17</v>
      </c>
      <c r="K867" s="8" t="s">
        <v>22</v>
      </c>
      <c r="L867" s="7" t="s">
        <v>1140</v>
      </c>
      <c r="M867" s="7" t="s">
        <v>1141</v>
      </c>
      <c r="N867" s="9">
        <v>13372</v>
      </c>
      <c r="O867" s="9">
        <v>6686</v>
      </c>
      <c r="P867" s="9">
        <v>7770</v>
      </c>
      <c r="Q867" s="9">
        <v>6110</v>
      </c>
      <c r="R867" s="13">
        <f t="shared" si="22"/>
        <v>45.692491773855821</v>
      </c>
      <c r="S867" s="13">
        <f t="shared" si="23"/>
        <v>-8.6150164522883639</v>
      </c>
      <c r="T867" s="11" t="s">
        <v>3732</v>
      </c>
    </row>
    <row r="868" spans="1:20" ht="28.5">
      <c r="A868" s="6">
        <v>1</v>
      </c>
      <c r="B868" s="6"/>
      <c r="C868" s="6"/>
      <c r="D868" s="8" t="s">
        <v>17</v>
      </c>
      <c r="E868" s="9"/>
      <c r="F868" s="9"/>
      <c r="G868" s="9"/>
      <c r="H868" s="10" t="s">
        <v>17</v>
      </c>
      <c r="I868" s="9"/>
      <c r="J868" s="10" t="s">
        <v>17</v>
      </c>
      <c r="K868" s="8" t="s">
        <v>22</v>
      </c>
      <c r="L868" s="7" t="s">
        <v>1142</v>
      </c>
      <c r="M868" s="7" t="s">
        <v>1141</v>
      </c>
      <c r="N868" s="9">
        <v>164</v>
      </c>
      <c r="O868" s="9">
        <v>82</v>
      </c>
      <c r="P868" s="9">
        <v>0</v>
      </c>
      <c r="Q868" s="9">
        <v>0</v>
      </c>
      <c r="R868" s="13">
        <f t="shared" si="22"/>
        <v>0</v>
      </c>
      <c r="S868" s="13">
        <f t="shared" si="23"/>
        <v>-100</v>
      </c>
      <c r="T868" s="11" t="s">
        <v>3733</v>
      </c>
    </row>
    <row r="869" spans="1:20" ht="28.5">
      <c r="A869" s="6">
        <v>1</v>
      </c>
      <c r="B869" s="6"/>
      <c r="C869" s="6"/>
      <c r="D869" s="8" t="s">
        <v>17</v>
      </c>
      <c r="E869" s="9"/>
      <c r="F869" s="9"/>
      <c r="G869" s="9"/>
      <c r="H869" s="10" t="s">
        <v>17</v>
      </c>
      <c r="I869" s="9"/>
      <c r="J869" s="10" t="s">
        <v>17</v>
      </c>
      <c r="K869" s="8" t="s">
        <v>22</v>
      </c>
      <c r="L869" s="7" t="s">
        <v>1143</v>
      </c>
      <c r="M869" s="7" t="s">
        <v>1141</v>
      </c>
      <c r="N869" s="9">
        <v>33453</v>
      </c>
      <c r="O869" s="9">
        <v>16726</v>
      </c>
      <c r="P869" s="9">
        <v>13699</v>
      </c>
      <c r="Q869" s="9">
        <v>17022</v>
      </c>
      <c r="R869" s="13">
        <f t="shared" si="22"/>
        <v>50.883328849430541</v>
      </c>
      <c r="S869" s="13">
        <f t="shared" si="23"/>
        <v>1.7696998684682532</v>
      </c>
      <c r="T869" s="11" t="s">
        <v>3734</v>
      </c>
    </row>
    <row r="870" spans="1:20">
      <c r="A870" s="6">
        <v>1</v>
      </c>
      <c r="B870" s="6"/>
      <c r="C870" s="6"/>
      <c r="D870" s="6"/>
      <c r="E870" s="6"/>
      <c r="F870" s="6"/>
      <c r="G870" s="6"/>
      <c r="H870" s="6"/>
      <c r="I870" s="6"/>
      <c r="J870" s="6"/>
      <c r="K870" s="6"/>
      <c r="L870" s="6"/>
      <c r="M870" s="6"/>
      <c r="N870" s="6"/>
      <c r="O870" s="6"/>
      <c r="P870" s="6"/>
      <c r="Q870" s="6"/>
      <c r="R870" s="13"/>
      <c r="S870" s="13"/>
      <c r="T870" s="11"/>
    </row>
    <row r="871" spans="1:20" ht="28.5">
      <c r="A871" s="6">
        <v>1</v>
      </c>
      <c r="B871" s="6"/>
      <c r="C871" s="6"/>
      <c r="D871" s="8" t="s">
        <v>17</v>
      </c>
      <c r="E871" s="9"/>
      <c r="F871" s="9"/>
      <c r="G871" s="9"/>
      <c r="H871" s="10" t="s">
        <v>17</v>
      </c>
      <c r="I871" s="9"/>
      <c r="J871" s="10" t="s">
        <v>17</v>
      </c>
      <c r="K871" s="8" t="s">
        <v>22</v>
      </c>
      <c r="L871" s="7" t="s">
        <v>1144</v>
      </c>
      <c r="M871" s="7" t="s">
        <v>1141</v>
      </c>
      <c r="N871" s="9">
        <v>32</v>
      </c>
      <c r="O871" s="9">
        <v>16</v>
      </c>
      <c r="P871" s="9">
        <v>0</v>
      </c>
      <c r="Q871" s="9">
        <v>0</v>
      </c>
      <c r="R871" s="13">
        <f t="shared" si="22"/>
        <v>0</v>
      </c>
      <c r="S871" s="13">
        <f t="shared" si="23"/>
        <v>-100</v>
      </c>
      <c r="T871" s="11" t="s">
        <v>3274</v>
      </c>
    </row>
    <row r="872" spans="1:20">
      <c r="A872" s="6">
        <v>1</v>
      </c>
      <c r="B872" s="6"/>
      <c r="C872" s="6"/>
      <c r="D872" s="6"/>
      <c r="E872" s="6"/>
      <c r="F872" s="6"/>
      <c r="G872" s="6"/>
      <c r="H872" s="6"/>
      <c r="I872" s="6"/>
      <c r="J872" s="6"/>
      <c r="K872" s="6"/>
      <c r="L872" s="6"/>
      <c r="M872" s="6"/>
      <c r="N872" s="6"/>
      <c r="O872" s="6"/>
      <c r="P872" s="6"/>
      <c r="Q872" s="6"/>
      <c r="R872" s="13"/>
      <c r="S872" s="13"/>
      <c r="T872" s="11"/>
    </row>
    <row r="873" spans="1:20">
      <c r="A873" s="6">
        <v>1</v>
      </c>
      <c r="B873" s="6"/>
      <c r="C873" s="6"/>
      <c r="D873" s="8" t="s">
        <v>17</v>
      </c>
      <c r="E873" s="9"/>
      <c r="F873" s="9"/>
      <c r="G873" s="9"/>
      <c r="H873" s="10" t="s">
        <v>17</v>
      </c>
      <c r="I873" s="9"/>
      <c r="J873" s="10" t="s">
        <v>17</v>
      </c>
      <c r="K873" s="8" t="s">
        <v>22</v>
      </c>
      <c r="L873" s="7" t="s">
        <v>1145</v>
      </c>
      <c r="M873" s="7" t="s">
        <v>1073</v>
      </c>
      <c r="N873" s="9">
        <v>91</v>
      </c>
      <c r="O873" s="9">
        <v>45</v>
      </c>
      <c r="P873" s="9">
        <v>29</v>
      </c>
      <c r="Q873" s="9">
        <v>29</v>
      </c>
      <c r="R873" s="13">
        <f t="shared" si="22"/>
        <v>31.868131868131865</v>
      </c>
      <c r="S873" s="13">
        <f t="shared" si="23"/>
        <v>-35.555555555555557</v>
      </c>
      <c r="T873" s="11" t="s">
        <v>3735</v>
      </c>
    </row>
    <row r="874" spans="1:20">
      <c r="A874" s="6">
        <v>1</v>
      </c>
      <c r="B874" s="6"/>
      <c r="C874" s="6"/>
      <c r="D874" s="6"/>
      <c r="E874" s="6"/>
      <c r="F874" s="6"/>
      <c r="G874" s="6"/>
      <c r="H874" s="6"/>
      <c r="I874" s="6"/>
      <c r="J874" s="6"/>
      <c r="K874" s="6"/>
      <c r="L874" s="6"/>
      <c r="M874" s="6"/>
      <c r="N874" s="6"/>
      <c r="O874" s="6"/>
      <c r="P874" s="6"/>
      <c r="Q874" s="6"/>
      <c r="R874" s="13"/>
      <c r="S874" s="13"/>
      <c r="T874" s="11"/>
    </row>
    <row r="875" spans="1:20">
      <c r="A875" s="6">
        <v>1</v>
      </c>
      <c r="B875" s="6"/>
      <c r="C875" s="6"/>
      <c r="D875" s="8" t="s">
        <v>17</v>
      </c>
      <c r="E875" s="9"/>
      <c r="F875" s="9"/>
      <c r="G875" s="9"/>
      <c r="H875" s="10" t="s">
        <v>17</v>
      </c>
      <c r="I875" s="9"/>
      <c r="J875" s="10" t="s">
        <v>17</v>
      </c>
      <c r="K875" s="8" t="s">
        <v>22</v>
      </c>
      <c r="L875" s="7" t="s">
        <v>1146</v>
      </c>
      <c r="M875" s="7" t="s">
        <v>1073</v>
      </c>
      <c r="N875" s="9">
        <v>3712</v>
      </c>
      <c r="O875" s="9">
        <v>1856</v>
      </c>
      <c r="P875" s="9">
        <v>3821</v>
      </c>
      <c r="Q875" s="9">
        <v>1517</v>
      </c>
      <c r="R875" s="13">
        <f t="shared" si="22"/>
        <v>40.867456896551722</v>
      </c>
      <c r="S875" s="13">
        <f t="shared" si="23"/>
        <v>-18.265086206896552</v>
      </c>
      <c r="T875" s="11" t="s">
        <v>3736</v>
      </c>
    </row>
    <row r="876" spans="1:20" ht="28.5">
      <c r="A876" s="6">
        <v>1</v>
      </c>
      <c r="B876" s="6"/>
      <c r="C876" s="6"/>
      <c r="D876" s="8" t="s">
        <v>17</v>
      </c>
      <c r="E876" s="9"/>
      <c r="F876" s="9"/>
      <c r="G876" s="9"/>
      <c r="H876" s="10" t="s">
        <v>17</v>
      </c>
      <c r="I876" s="9"/>
      <c r="J876" s="10" t="s">
        <v>17</v>
      </c>
      <c r="K876" s="8" t="s">
        <v>22</v>
      </c>
      <c r="L876" s="7" t="s">
        <v>1146</v>
      </c>
      <c r="M876" s="7" t="s">
        <v>1141</v>
      </c>
      <c r="N876" s="9">
        <v>17859</v>
      </c>
      <c r="O876" s="9">
        <v>8929</v>
      </c>
      <c r="P876" s="9">
        <v>11520</v>
      </c>
      <c r="Q876" s="9">
        <v>0</v>
      </c>
      <c r="R876" s="13">
        <f t="shared" si="22"/>
        <v>0</v>
      </c>
      <c r="S876" s="13">
        <f t="shared" si="23"/>
        <v>-100</v>
      </c>
      <c r="T876" s="11" t="s">
        <v>3737</v>
      </c>
    </row>
    <row r="877" spans="1:20">
      <c r="A877" s="6">
        <v>1</v>
      </c>
      <c r="B877" s="6"/>
      <c r="C877" s="6"/>
      <c r="D877" s="8" t="s">
        <v>17</v>
      </c>
      <c r="E877" s="9"/>
      <c r="F877" s="9"/>
      <c r="G877" s="9"/>
      <c r="H877" s="10" t="s">
        <v>17</v>
      </c>
      <c r="I877" s="9"/>
      <c r="J877" s="10" t="s">
        <v>17</v>
      </c>
      <c r="K877" s="8" t="s">
        <v>22</v>
      </c>
      <c r="L877" s="7" t="s">
        <v>1147</v>
      </c>
      <c r="M877" s="7" t="s">
        <v>1141</v>
      </c>
      <c r="N877" s="9">
        <v>9771</v>
      </c>
      <c r="O877" s="9">
        <v>4885</v>
      </c>
      <c r="P877" s="9">
        <v>0</v>
      </c>
      <c r="Q877" s="9">
        <v>0</v>
      </c>
      <c r="R877" s="13">
        <f t="shared" si="22"/>
        <v>0</v>
      </c>
      <c r="S877" s="13">
        <f t="shared" si="23"/>
        <v>-100</v>
      </c>
      <c r="T877" s="11" t="s">
        <v>3275</v>
      </c>
    </row>
    <row r="878" spans="1:20">
      <c r="A878" s="6">
        <v>1</v>
      </c>
      <c r="B878" s="6"/>
      <c r="C878" s="6"/>
      <c r="D878" s="6"/>
      <c r="E878" s="6"/>
      <c r="F878" s="6"/>
      <c r="G878" s="6"/>
      <c r="H878" s="6"/>
      <c r="I878" s="6"/>
      <c r="J878" s="6"/>
      <c r="K878" s="6"/>
      <c r="L878" s="6"/>
      <c r="M878" s="6"/>
      <c r="N878" s="6"/>
      <c r="O878" s="6"/>
      <c r="P878" s="6"/>
      <c r="Q878" s="6"/>
      <c r="R878" s="13"/>
      <c r="S878" s="13"/>
      <c r="T878" s="11"/>
    </row>
    <row r="879" spans="1:20" ht="42.75">
      <c r="A879" s="6">
        <v>1</v>
      </c>
      <c r="B879" s="6"/>
      <c r="C879" s="6"/>
      <c r="D879" s="8" t="s">
        <v>17</v>
      </c>
      <c r="E879" s="9"/>
      <c r="F879" s="9"/>
      <c r="G879" s="9"/>
      <c r="H879" s="10" t="s">
        <v>17</v>
      </c>
      <c r="I879" s="9"/>
      <c r="J879" s="10" t="s">
        <v>17</v>
      </c>
      <c r="K879" s="8" t="s">
        <v>22</v>
      </c>
      <c r="L879" s="7" t="s">
        <v>1148</v>
      </c>
      <c r="M879" s="7" t="s">
        <v>1141</v>
      </c>
      <c r="N879" s="9">
        <v>50201419</v>
      </c>
      <c r="O879" s="9">
        <v>25100710</v>
      </c>
      <c r="P879" s="9">
        <v>14524344</v>
      </c>
      <c r="Q879" s="9">
        <v>7797600</v>
      </c>
      <c r="R879" s="13">
        <f t="shared" si="22"/>
        <v>15.532628669321081</v>
      </c>
      <c r="S879" s="13">
        <f t="shared" si="23"/>
        <v>-68.934743280170167</v>
      </c>
      <c r="T879" s="11" t="s">
        <v>3738</v>
      </c>
    </row>
    <row r="880" spans="1:20" ht="28.5">
      <c r="A880" s="6">
        <v>1</v>
      </c>
      <c r="B880" s="6"/>
      <c r="C880" s="6"/>
      <c r="D880" s="8" t="s">
        <v>17</v>
      </c>
      <c r="E880" s="9"/>
      <c r="F880" s="9"/>
      <c r="G880" s="9"/>
      <c r="H880" s="10" t="s">
        <v>17</v>
      </c>
      <c r="I880" s="9"/>
      <c r="J880" s="10" t="s">
        <v>17</v>
      </c>
      <c r="K880" s="8" t="s">
        <v>22</v>
      </c>
      <c r="L880" s="7" t="s">
        <v>1149</v>
      </c>
      <c r="M880" s="7" t="s">
        <v>1150</v>
      </c>
      <c r="N880" s="9">
        <v>12</v>
      </c>
      <c r="O880" s="9">
        <v>6</v>
      </c>
      <c r="P880" s="9">
        <v>6</v>
      </c>
      <c r="Q880" s="9">
        <v>0</v>
      </c>
      <c r="R880" s="13">
        <f t="shared" si="22"/>
        <v>0</v>
      </c>
      <c r="S880" s="13">
        <f t="shared" si="23"/>
        <v>-100</v>
      </c>
      <c r="T880" s="11" t="s">
        <v>3276</v>
      </c>
    </row>
    <row r="881" spans="1:20" ht="30">
      <c r="A881" s="6">
        <v>1</v>
      </c>
      <c r="B881" s="6"/>
      <c r="C881" s="19" t="s">
        <v>1151</v>
      </c>
      <c r="D881" s="8" t="s">
        <v>17</v>
      </c>
      <c r="E881" s="9"/>
      <c r="F881" s="9"/>
      <c r="G881" s="9"/>
      <c r="H881" s="10" t="s">
        <v>17</v>
      </c>
      <c r="I881" s="9"/>
      <c r="J881" s="10" t="s">
        <v>17</v>
      </c>
      <c r="K881" s="8" t="s">
        <v>17</v>
      </c>
      <c r="L881" s="7" t="s">
        <v>17</v>
      </c>
      <c r="M881" s="7" t="s">
        <v>17</v>
      </c>
      <c r="N881" s="9"/>
      <c r="O881" s="9"/>
      <c r="P881" s="9"/>
      <c r="Q881" s="9"/>
      <c r="R881" s="10" t="s">
        <v>17</v>
      </c>
      <c r="S881" s="10" t="s">
        <v>17</v>
      </c>
      <c r="T881" s="11" t="s">
        <v>17</v>
      </c>
    </row>
    <row r="882" spans="1:20" ht="28.5">
      <c r="A882" s="6">
        <v>1</v>
      </c>
      <c r="B882" s="6"/>
      <c r="C882" s="7" t="s">
        <v>1152</v>
      </c>
      <c r="D882" s="8" t="s">
        <v>1083</v>
      </c>
      <c r="E882" s="9">
        <v>102773487</v>
      </c>
      <c r="F882" s="9">
        <v>163288090</v>
      </c>
      <c r="G882" s="9">
        <f>IFERROR(F882-E882,0)</f>
        <v>60514603</v>
      </c>
      <c r="H882" s="12">
        <f>IFERROR((F882/E882-1)*100,0)</f>
        <v>58.881531381726894</v>
      </c>
      <c r="I882" s="9">
        <v>309620365</v>
      </c>
      <c r="J882" s="12">
        <v>52.7</v>
      </c>
      <c r="K882" s="8" t="s">
        <v>17</v>
      </c>
      <c r="L882" s="7" t="s">
        <v>17</v>
      </c>
      <c r="M882" s="7" t="s">
        <v>17</v>
      </c>
      <c r="N882" s="9"/>
      <c r="O882" s="9"/>
      <c r="P882" s="9"/>
      <c r="Q882" s="9"/>
      <c r="R882" s="10" t="s">
        <v>17</v>
      </c>
      <c r="S882" s="10" t="s">
        <v>17</v>
      </c>
      <c r="T882" s="11" t="s">
        <v>17</v>
      </c>
    </row>
    <row r="883" spans="1:20" ht="28.5">
      <c r="A883" s="6">
        <v>1</v>
      </c>
      <c r="B883" s="6"/>
      <c r="C883" s="7" t="s">
        <v>1153</v>
      </c>
      <c r="D883" s="8" t="s">
        <v>17</v>
      </c>
      <c r="E883" s="9"/>
      <c r="F883" s="9"/>
      <c r="G883" s="9"/>
      <c r="H883" s="10" t="s">
        <v>17</v>
      </c>
      <c r="I883" s="9"/>
      <c r="J883" s="10" t="s">
        <v>17</v>
      </c>
      <c r="K883" s="8" t="s">
        <v>22</v>
      </c>
      <c r="L883" s="7" t="s">
        <v>1154</v>
      </c>
      <c r="M883" s="7" t="s">
        <v>908</v>
      </c>
      <c r="N883" s="9">
        <v>240000</v>
      </c>
      <c r="O883" s="9">
        <v>120000</v>
      </c>
      <c r="P883" s="9">
        <v>122920</v>
      </c>
      <c r="Q883" s="9">
        <v>122145</v>
      </c>
      <c r="R883" s="13">
        <v>50.9</v>
      </c>
      <c r="S883" s="13">
        <v>1.8</v>
      </c>
      <c r="T883" s="11" t="s">
        <v>3096</v>
      </c>
    </row>
    <row r="884" spans="1:20">
      <c r="A884" s="6">
        <v>1</v>
      </c>
      <c r="B884" s="6"/>
      <c r="C884" s="6"/>
      <c r="D884" s="8" t="s">
        <v>17</v>
      </c>
      <c r="E884" s="9"/>
      <c r="F884" s="9"/>
      <c r="G884" s="9"/>
      <c r="H884" s="10" t="s">
        <v>17</v>
      </c>
      <c r="I884" s="9"/>
      <c r="J884" s="10" t="s">
        <v>17</v>
      </c>
      <c r="K884" s="8" t="s">
        <v>22</v>
      </c>
      <c r="L884" s="7" t="s">
        <v>1155</v>
      </c>
      <c r="M884" s="7" t="s">
        <v>908</v>
      </c>
      <c r="N884" s="9">
        <v>860000</v>
      </c>
      <c r="O884" s="9">
        <v>430000</v>
      </c>
      <c r="P884" s="9">
        <v>432599</v>
      </c>
      <c r="Q884" s="9">
        <v>431280</v>
      </c>
      <c r="R884" s="13">
        <v>50.1</v>
      </c>
      <c r="S884" s="13">
        <v>0.3</v>
      </c>
      <c r="T884" s="11" t="s">
        <v>3004</v>
      </c>
    </row>
    <row r="885" spans="1:20">
      <c r="A885" s="6">
        <v>1</v>
      </c>
      <c r="B885" s="6"/>
      <c r="C885" s="6"/>
      <c r="D885" s="8" t="s">
        <v>17</v>
      </c>
      <c r="E885" s="9"/>
      <c r="F885" s="9"/>
      <c r="G885" s="9"/>
      <c r="H885" s="10" t="s">
        <v>17</v>
      </c>
      <c r="I885" s="9"/>
      <c r="J885" s="10" t="s">
        <v>17</v>
      </c>
      <c r="K885" s="8" t="s">
        <v>22</v>
      </c>
      <c r="L885" s="7" t="s">
        <v>1156</v>
      </c>
      <c r="M885" s="7" t="s">
        <v>185</v>
      </c>
      <c r="N885" s="9">
        <v>16000</v>
      </c>
      <c r="O885" s="9">
        <v>8000</v>
      </c>
      <c r="P885" s="9">
        <v>8624</v>
      </c>
      <c r="Q885" s="9">
        <v>8697</v>
      </c>
      <c r="R885" s="13">
        <v>54.4</v>
      </c>
      <c r="S885" s="13">
        <v>8.6999999999999993</v>
      </c>
      <c r="T885" s="11" t="s">
        <v>3097</v>
      </c>
    </row>
    <row r="886" spans="1:20" ht="28.5">
      <c r="A886" s="6">
        <v>1</v>
      </c>
      <c r="B886" s="6"/>
      <c r="C886" s="6"/>
      <c r="D886" s="8" t="s">
        <v>17</v>
      </c>
      <c r="E886" s="9"/>
      <c r="F886" s="9"/>
      <c r="G886" s="9"/>
      <c r="H886" s="10" t="s">
        <v>17</v>
      </c>
      <c r="I886" s="9"/>
      <c r="J886" s="10" t="s">
        <v>17</v>
      </c>
      <c r="K886" s="8" t="s">
        <v>22</v>
      </c>
      <c r="L886" s="7" t="s">
        <v>1157</v>
      </c>
      <c r="M886" s="7" t="s">
        <v>1158</v>
      </c>
      <c r="N886" s="9">
        <v>4694</v>
      </c>
      <c r="O886" s="9">
        <v>1770</v>
      </c>
      <c r="P886" s="9">
        <v>602</v>
      </c>
      <c r="Q886" s="9">
        <v>1755</v>
      </c>
      <c r="R886" s="13">
        <v>37.4</v>
      </c>
      <c r="S886" s="13">
        <v>-0.8</v>
      </c>
      <c r="T886" s="11" t="s">
        <v>3098</v>
      </c>
    </row>
    <row r="887" spans="1:20">
      <c r="A887" s="6">
        <v>1</v>
      </c>
      <c r="B887" s="6"/>
      <c r="C887" s="6"/>
      <c r="D887" s="8" t="s">
        <v>17</v>
      </c>
      <c r="E887" s="9"/>
      <c r="F887" s="9"/>
      <c r="G887" s="9"/>
      <c r="H887" s="10" t="s">
        <v>17</v>
      </c>
      <c r="I887" s="9"/>
      <c r="J887" s="10" t="s">
        <v>17</v>
      </c>
      <c r="K887" s="8" t="s">
        <v>22</v>
      </c>
      <c r="L887" s="7" t="s">
        <v>1159</v>
      </c>
      <c r="M887" s="7" t="s">
        <v>1160</v>
      </c>
      <c r="N887" s="9">
        <v>800000</v>
      </c>
      <c r="O887" s="9">
        <v>400000</v>
      </c>
      <c r="P887" s="9">
        <v>369906</v>
      </c>
      <c r="Q887" s="9">
        <v>373329</v>
      </c>
      <c r="R887" s="13">
        <v>46.7</v>
      </c>
      <c r="S887" s="13">
        <v>-6.7</v>
      </c>
      <c r="T887" s="11" t="s">
        <v>3099</v>
      </c>
    </row>
    <row r="888" spans="1:20" ht="28.5">
      <c r="A888" s="6">
        <v>1</v>
      </c>
      <c r="B888" s="6"/>
      <c r="C888" s="6"/>
      <c r="D888" s="8" t="s">
        <v>17</v>
      </c>
      <c r="E888" s="9"/>
      <c r="F888" s="9"/>
      <c r="G888" s="9"/>
      <c r="H888" s="10" t="s">
        <v>17</v>
      </c>
      <c r="I888" s="9"/>
      <c r="J888" s="10" t="s">
        <v>17</v>
      </c>
      <c r="K888" s="8" t="s">
        <v>22</v>
      </c>
      <c r="L888" s="7" t="s">
        <v>1161</v>
      </c>
      <c r="M888" s="7" t="s">
        <v>1160</v>
      </c>
      <c r="N888" s="9">
        <v>1292688</v>
      </c>
      <c r="O888" s="9">
        <v>511056</v>
      </c>
      <c r="P888" s="9">
        <v>184460</v>
      </c>
      <c r="Q888" s="9">
        <v>187000</v>
      </c>
      <c r="R888" s="13">
        <v>14.5</v>
      </c>
      <c r="S888" s="13">
        <v>-63.4</v>
      </c>
      <c r="T888" s="11" t="s">
        <v>3100</v>
      </c>
    </row>
    <row r="889" spans="1:20" ht="60">
      <c r="A889" s="6">
        <v>1</v>
      </c>
      <c r="B889" s="6"/>
      <c r="C889" s="19" t="s">
        <v>1162</v>
      </c>
      <c r="D889" s="8" t="s">
        <v>17</v>
      </c>
      <c r="E889" s="9"/>
      <c r="F889" s="9"/>
      <c r="G889" s="9"/>
      <c r="H889" s="10" t="s">
        <v>17</v>
      </c>
      <c r="I889" s="9"/>
      <c r="J889" s="10" t="s">
        <v>17</v>
      </c>
      <c r="K889" s="8" t="s">
        <v>17</v>
      </c>
      <c r="L889" s="7" t="s">
        <v>17</v>
      </c>
      <c r="M889" s="7" t="s">
        <v>17</v>
      </c>
      <c r="N889" s="9"/>
      <c r="O889" s="9"/>
      <c r="P889" s="9"/>
      <c r="Q889" s="9"/>
      <c r="R889" s="10" t="s">
        <v>17</v>
      </c>
      <c r="S889" s="10" t="s">
        <v>17</v>
      </c>
      <c r="T889" s="11" t="s">
        <v>17</v>
      </c>
    </row>
    <row r="890" spans="1:20" ht="28.5">
      <c r="A890" s="6">
        <v>1</v>
      </c>
      <c r="B890" s="6"/>
      <c r="C890" s="7" t="s">
        <v>1163</v>
      </c>
      <c r="D890" s="8" t="s">
        <v>159</v>
      </c>
      <c r="E890" s="9">
        <v>6467015258</v>
      </c>
      <c r="F890" s="9">
        <v>8452547027</v>
      </c>
      <c r="G890" s="9">
        <f>IFERROR(F890-E890,0)</f>
        <v>1985531769</v>
      </c>
      <c r="H890" s="12">
        <f>IFERROR((F890/E890-1)*100,0)</f>
        <v>30.702444478444747</v>
      </c>
      <c r="I890" s="9">
        <v>15963872000</v>
      </c>
      <c r="J890" s="12">
        <v>52.9</v>
      </c>
      <c r="K890" s="8" t="s">
        <v>17</v>
      </c>
      <c r="L890" s="7" t="s">
        <v>17</v>
      </c>
      <c r="M890" s="7" t="s">
        <v>17</v>
      </c>
      <c r="N890" s="9"/>
      <c r="O890" s="9"/>
      <c r="P890" s="9"/>
      <c r="Q890" s="9"/>
      <c r="R890" s="10" t="s">
        <v>17</v>
      </c>
      <c r="S890" s="10" t="s">
        <v>17</v>
      </c>
      <c r="T890" s="11" t="s">
        <v>17</v>
      </c>
    </row>
    <row r="891" spans="1:20" ht="42.75">
      <c r="A891" s="6">
        <v>1</v>
      </c>
      <c r="B891" s="6"/>
      <c r="C891" s="7" t="s">
        <v>1164</v>
      </c>
      <c r="D891" s="8" t="s">
        <v>17</v>
      </c>
      <c r="E891" s="9"/>
      <c r="F891" s="9"/>
      <c r="G891" s="9"/>
      <c r="H891" s="10" t="s">
        <v>17</v>
      </c>
      <c r="I891" s="9"/>
      <c r="J891" s="10" t="s">
        <v>17</v>
      </c>
      <c r="K891" s="8" t="s">
        <v>22</v>
      </c>
      <c r="L891" s="7" t="s">
        <v>163</v>
      </c>
      <c r="M891" s="7" t="s">
        <v>164</v>
      </c>
      <c r="N891" s="9">
        <v>33545</v>
      </c>
      <c r="O891" s="9">
        <v>33822</v>
      </c>
      <c r="P891" s="9">
        <v>33530</v>
      </c>
      <c r="Q891" s="9">
        <v>29671</v>
      </c>
      <c r="R891" s="10" t="s">
        <v>62</v>
      </c>
      <c r="S891" s="13">
        <v>-12.3</v>
      </c>
      <c r="T891" s="11" t="s">
        <v>1165</v>
      </c>
    </row>
    <row r="892" spans="1:20">
      <c r="A892" s="6">
        <v>1</v>
      </c>
      <c r="B892" s="6"/>
      <c r="C892" s="6"/>
      <c r="D892" s="8" t="s">
        <v>17</v>
      </c>
      <c r="E892" s="9"/>
      <c r="F892" s="9"/>
      <c r="G892" s="9"/>
      <c r="H892" s="10" t="s">
        <v>17</v>
      </c>
      <c r="I892" s="9"/>
      <c r="J892" s="10" t="s">
        <v>17</v>
      </c>
      <c r="K892" s="8" t="s">
        <v>22</v>
      </c>
      <c r="L892" s="7" t="s">
        <v>576</v>
      </c>
      <c r="M892" s="7" t="s">
        <v>577</v>
      </c>
      <c r="N892" s="9">
        <v>49140</v>
      </c>
      <c r="O892" s="9">
        <v>49156</v>
      </c>
      <c r="P892" s="9">
        <v>49306</v>
      </c>
      <c r="Q892" s="9">
        <v>44080</v>
      </c>
      <c r="R892" s="10" t="s">
        <v>62</v>
      </c>
      <c r="S892" s="13">
        <v>-10.3</v>
      </c>
      <c r="T892" s="11" t="s">
        <v>1165</v>
      </c>
    </row>
    <row r="893" spans="1:20" ht="45">
      <c r="A893" s="6">
        <v>1</v>
      </c>
      <c r="B893" s="6"/>
      <c r="C893" s="18" t="s">
        <v>1166</v>
      </c>
      <c r="D893" s="8" t="s">
        <v>17</v>
      </c>
      <c r="E893" s="9">
        <v>21143120021</v>
      </c>
      <c r="F893" s="9">
        <v>28063872847</v>
      </c>
      <c r="G893" s="9">
        <f>IFERROR(F893-E893,0)</f>
        <v>6920752826</v>
      </c>
      <c r="H893" s="12">
        <f>IFERROR((F893/E893-1)*100,0)</f>
        <v>32.732883411370196</v>
      </c>
      <c r="I893" s="9">
        <v>58520992175</v>
      </c>
      <c r="J893" s="10" t="s">
        <v>17</v>
      </c>
      <c r="K893" s="8" t="s">
        <v>17</v>
      </c>
      <c r="L893" s="7" t="s">
        <v>17</v>
      </c>
      <c r="M893" s="7" t="s">
        <v>17</v>
      </c>
      <c r="N893" s="9"/>
      <c r="O893" s="9"/>
      <c r="P893" s="9"/>
      <c r="Q893" s="9"/>
      <c r="R893" s="10" t="s">
        <v>17</v>
      </c>
      <c r="S893" s="10" t="s">
        <v>17</v>
      </c>
      <c r="T893" s="11" t="s">
        <v>17</v>
      </c>
    </row>
    <row r="894" spans="1:20" ht="28.5">
      <c r="A894" s="1">
        <v>1</v>
      </c>
      <c r="B894" s="1"/>
      <c r="C894" s="2" t="s">
        <v>1167</v>
      </c>
      <c r="D894" s="14" t="s">
        <v>17</v>
      </c>
      <c r="E894" s="15"/>
      <c r="F894" s="15"/>
      <c r="G894" s="15"/>
      <c r="H894" s="16" t="s">
        <v>17</v>
      </c>
      <c r="I894" s="15"/>
      <c r="J894" s="16" t="s">
        <v>17</v>
      </c>
      <c r="K894" s="14" t="s">
        <v>17</v>
      </c>
      <c r="L894" s="3" t="s">
        <v>17</v>
      </c>
      <c r="M894" s="3" t="s">
        <v>17</v>
      </c>
      <c r="N894" s="15"/>
      <c r="O894" s="15"/>
      <c r="P894" s="15"/>
      <c r="Q894" s="15"/>
      <c r="R894" s="16" t="s">
        <v>17</v>
      </c>
      <c r="S894" s="16" t="s">
        <v>17</v>
      </c>
      <c r="T894" s="17" t="s">
        <v>17</v>
      </c>
    </row>
    <row r="895" spans="1:20" ht="30">
      <c r="A895" s="6">
        <v>1</v>
      </c>
      <c r="B895" s="6"/>
      <c r="C895" s="19" t="s">
        <v>1168</v>
      </c>
      <c r="D895" s="8" t="s">
        <v>17</v>
      </c>
      <c r="E895" s="9"/>
      <c r="F895" s="9"/>
      <c r="G895" s="9"/>
      <c r="H895" s="10" t="s">
        <v>17</v>
      </c>
      <c r="I895" s="9"/>
      <c r="J895" s="10" t="s">
        <v>17</v>
      </c>
      <c r="K895" s="8" t="s">
        <v>17</v>
      </c>
      <c r="L895" s="7" t="s">
        <v>17</v>
      </c>
      <c r="M895" s="7" t="s">
        <v>17</v>
      </c>
      <c r="N895" s="9"/>
      <c r="O895" s="9"/>
      <c r="P895" s="9"/>
      <c r="Q895" s="9"/>
      <c r="R895" s="10" t="s">
        <v>17</v>
      </c>
      <c r="S895" s="10" t="s">
        <v>17</v>
      </c>
      <c r="T895" s="11" t="s">
        <v>17</v>
      </c>
    </row>
    <row r="896" spans="1:20" ht="28.5">
      <c r="A896" s="6">
        <v>1</v>
      </c>
      <c r="B896" s="6"/>
      <c r="C896" s="7" t="s">
        <v>1169</v>
      </c>
      <c r="D896" s="8" t="s">
        <v>354</v>
      </c>
      <c r="E896" s="9">
        <v>218752966</v>
      </c>
      <c r="F896" s="9">
        <v>297605145</v>
      </c>
      <c r="G896" s="9">
        <f>IFERROR(F896-E896,0)</f>
        <v>78852179</v>
      </c>
      <c r="H896" s="12">
        <f>IFERROR((F896/E896-1)*100,0)</f>
        <v>36.046221654430056</v>
      </c>
      <c r="I896" s="9">
        <v>675875386</v>
      </c>
      <c r="J896" s="12">
        <v>44</v>
      </c>
      <c r="K896" s="8" t="s">
        <v>17</v>
      </c>
      <c r="L896" s="7" t="s">
        <v>17</v>
      </c>
      <c r="M896" s="7" t="s">
        <v>17</v>
      </c>
      <c r="N896" s="9"/>
      <c r="O896" s="9"/>
      <c r="P896" s="9"/>
      <c r="Q896" s="9"/>
      <c r="R896" s="10" t="s">
        <v>17</v>
      </c>
      <c r="S896" s="10" t="s">
        <v>17</v>
      </c>
      <c r="T896" s="11" t="s">
        <v>17</v>
      </c>
    </row>
    <row r="897" spans="1:20" ht="28.5">
      <c r="A897" s="6">
        <v>1</v>
      </c>
      <c r="B897" s="6"/>
      <c r="C897" s="7" t="s">
        <v>1170</v>
      </c>
      <c r="D897" s="8" t="s">
        <v>17</v>
      </c>
      <c r="E897" s="9"/>
      <c r="F897" s="9"/>
      <c r="G897" s="9"/>
      <c r="H897" s="10" t="s">
        <v>17</v>
      </c>
      <c r="I897" s="9"/>
      <c r="J897" s="10" t="s">
        <v>17</v>
      </c>
      <c r="K897" s="8" t="s">
        <v>22</v>
      </c>
      <c r="L897" s="7" t="s">
        <v>1171</v>
      </c>
      <c r="M897" s="7" t="s">
        <v>341</v>
      </c>
      <c r="N897" s="9">
        <v>46000</v>
      </c>
      <c r="O897" s="9">
        <v>19900</v>
      </c>
      <c r="P897" s="9">
        <v>26500</v>
      </c>
      <c r="Q897" s="9">
        <v>19900</v>
      </c>
      <c r="R897" s="13">
        <v>43.3</v>
      </c>
      <c r="S897" s="13">
        <v>0</v>
      </c>
      <c r="T897" s="11" t="s">
        <v>17</v>
      </c>
    </row>
    <row r="898" spans="1:20">
      <c r="A898" s="6">
        <v>1</v>
      </c>
      <c r="B898" s="6"/>
      <c r="C898" s="6"/>
      <c r="D898" s="8" t="s">
        <v>17</v>
      </c>
      <c r="E898" s="9"/>
      <c r="F898" s="9"/>
      <c r="G898" s="9"/>
      <c r="H898" s="10" t="s">
        <v>17</v>
      </c>
      <c r="I898" s="9"/>
      <c r="J898" s="10" t="s">
        <v>17</v>
      </c>
      <c r="K898" s="8" t="s">
        <v>22</v>
      </c>
      <c r="L898" s="7" t="s">
        <v>1171</v>
      </c>
      <c r="M898" s="7" t="s">
        <v>44</v>
      </c>
      <c r="N898" s="9">
        <v>280</v>
      </c>
      <c r="O898" s="9">
        <v>134</v>
      </c>
      <c r="P898" s="9">
        <v>137</v>
      </c>
      <c r="Q898" s="9">
        <v>134</v>
      </c>
      <c r="R898" s="13">
        <v>47.9</v>
      </c>
      <c r="S898" s="13">
        <v>0</v>
      </c>
      <c r="T898" s="11" t="s">
        <v>17</v>
      </c>
    </row>
    <row r="899" spans="1:20" ht="45">
      <c r="A899" s="6">
        <v>1</v>
      </c>
      <c r="B899" s="6"/>
      <c r="C899" s="19" t="s">
        <v>1172</v>
      </c>
      <c r="D899" s="8" t="s">
        <v>17</v>
      </c>
      <c r="E899" s="9"/>
      <c r="F899" s="9"/>
      <c r="G899" s="9"/>
      <c r="H899" s="10" t="s">
        <v>17</v>
      </c>
      <c r="I899" s="9"/>
      <c r="J899" s="10" t="s">
        <v>17</v>
      </c>
      <c r="K899" s="8" t="s">
        <v>17</v>
      </c>
      <c r="L899" s="7" t="s">
        <v>17</v>
      </c>
      <c r="M899" s="7" t="s">
        <v>17</v>
      </c>
      <c r="N899" s="9"/>
      <c r="O899" s="9"/>
      <c r="P899" s="9"/>
      <c r="Q899" s="9"/>
      <c r="R899" s="10" t="s">
        <v>17</v>
      </c>
      <c r="S899" s="10" t="s">
        <v>17</v>
      </c>
      <c r="T899" s="11" t="s">
        <v>17</v>
      </c>
    </row>
    <row r="900" spans="1:20" ht="42.75">
      <c r="A900" s="6">
        <v>1</v>
      </c>
      <c r="B900" s="6"/>
      <c r="C900" s="7" t="s">
        <v>1173</v>
      </c>
      <c r="D900" s="8" t="s">
        <v>255</v>
      </c>
      <c r="E900" s="9">
        <v>216690304</v>
      </c>
      <c r="F900" s="9">
        <v>75213726</v>
      </c>
      <c r="G900" s="9">
        <f>IFERROR(F900-E900,0)</f>
        <v>-141476578</v>
      </c>
      <c r="H900" s="12">
        <f>IFERROR((F900/E900-1)*100,0)</f>
        <v>-65.28975934243924</v>
      </c>
      <c r="I900" s="9">
        <v>443333522</v>
      </c>
      <c r="J900" s="12">
        <v>17</v>
      </c>
      <c r="K900" s="8" t="s">
        <v>17</v>
      </c>
      <c r="L900" s="7" t="s">
        <v>17</v>
      </c>
      <c r="M900" s="7" t="s">
        <v>17</v>
      </c>
      <c r="N900" s="9"/>
      <c r="O900" s="9"/>
      <c r="P900" s="9"/>
      <c r="Q900" s="9"/>
      <c r="R900" s="10" t="s">
        <v>17</v>
      </c>
      <c r="S900" s="10" t="s">
        <v>17</v>
      </c>
      <c r="T900" s="11" t="s">
        <v>17</v>
      </c>
    </row>
    <row r="901" spans="1:20" ht="114">
      <c r="A901" s="6">
        <v>1</v>
      </c>
      <c r="B901" s="6"/>
      <c r="C901" s="7" t="s">
        <v>1174</v>
      </c>
      <c r="D901" s="8" t="s">
        <v>17</v>
      </c>
      <c r="E901" s="9"/>
      <c r="F901" s="9"/>
      <c r="G901" s="9"/>
      <c r="H901" s="10" t="s">
        <v>17</v>
      </c>
      <c r="I901" s="9"/>
      <c r="J901" s="10" t="s">
        <v>17</v>
      </c>
      <c r="K901" s="8" t="s">
        <v>22</v>
      </c>
      <c r="L901" s="7" t="s">
        <v>1175</v>
      </c>
      <c r="M901" s="7" t="s">
        <v>1176</v>
      </c>
      <c r="N901" s="9">
        <v>24</v>
      </c>
      <c r="O901" s="9">
        <v>12</v>
      </c>
      <c r="P901" s="9">
        <v>12</v>
      </c>
      <c r="Q901" s="9">
        <v>2</v>
      </c>
      <c r="R901" s="13">
        <v>8.3000000000000007</v>
      </c>
      <c r="S901" s="13">
        <v>-83.3</v>
      </c>
      <c r="T901" s="11" t="s">
        <v>3399</v>
      </c>
    </row>
    <row r="902" spans="1:20">
      <c r="A902" s="6">
        <v>1</v>
      </c>
      <c r="B902" s="6"/>
      <c r="C902" s="6"/>
      <c r="D902" s="6"/>
      <c r="E902" s="6"/>
      <c r="F902" s="6"/>
      <c r="G902" s="6"/>
      <c r="H902" s="6"/>
      <c r="I902" s="6"/>
      <c r="J902" s="6"/>
      <c r="K902" s="6"/>
      <c r="L902" s="6"/>
      <c r="M902" s="6"/>
      <c r="N902" s="6"/>
      <c r="O902" s="6"/>
      <c r="P902" s="6"/>
      <c r="Q902" s="6"/>
      <c r="R902" s="6"/>
      <c r="S902" s="6"/>
      <c r="T902" s="11"/>
    </row>
    <row r="903" spans="1:20">
      <c r="A903" s="6">
        <v>1</v>
      </c>
      <c r="B903" s="6"/>
      <c r="C903" s="6"/>
      <c r="D903" s="8" t="s">
        <v>17</v>
      </c>
      <c r="E903" s="9"/>
      <c r="F903" s="9"/>
      <c r="G903" s="9"/>
      <c r="H903" s="10" t="s">
        <v>17</v>
      </c>
      <c r="I903" s="9"/>
      <c r="J903" s="10" t="s">
        <v>17</v>
      </c>
      <c r="K903" s="8" t="s">
        <v>22</v>
      </c>
      <c r="L903" s="7" t="s">
        <v>1177</v>
      </c>
      <c r="M903" s="7" t="s">
        <v>389</v>
      </c>
      <c r="N903" s="9">
        <v>25</v>
      </c>
      <c r="O903" s="9">
        <v>12</v>
      </c>
      <c r="P903" s="9">
        <v>12</v>
      </c>
      <c r="Q903" s="9">
        <v>12</v>
      </c>
      <c r="R903" s="13">
        <v>48</v>
      </c>
      <c r="S903" s="13">
        <v>0</v>
      </c>
      <c r="T903" s="11" t="s">
        <v>17</v>
      </c>
    </row>
    <row r="904" spans="1:20" ht="128.25">
      <c r="A904" s="6">
        <v>1</v>
      </c>
      <c r="B904" s="6"/>
      <c r="C904" s="6"/>
      <c r="D904" s="8" t="s">
        <v>17</v>
      </c>
      <c r="E904" s="9"/>
      <c r="F904" s="9"/>
      <c r="G904" s="9"/>
      <c r="H904" s="10" t="s">
        <v>17</v>
      </c>
      <c r="I904" s="9"/>
      <c r="J904" s="10" t="s">
        <v>17</v>
      </c>
      <c r="K904" s="8" t="s">
        <v>22</v>
      </c>
      <c r="L904" s="7" t="s">
        <v>1178</v>
      </c>
      <c r="M904" s="7" t="s">
        <v>44</v>
      </c>
      <c r="N904" s="9">
        <v>4</v>
      </c>
      <c r="O904" s="9">
        <v>2</v>
      </c>
      <c r="P904" s="9">
        <v>2</v>
      </c>
      <c r="Q904" s="9">
        <v>0</v>
      </c>
      <c r="R904" s="10">
        <v>0</v>
      </c>
      <c r="S904" s="10">
        <v>-100</v>
      </c>
      <c r="T904" s="11" t="s">
        <v>3400</v>
      </c>
    </row>
    <row r="905" spans="1:20">
      <c r="A905" s="6">
        <v>1</v>
      </c>
      <c r="B905" s="6"/>
      <c r="C905" s="6"/>
      <c r="D905" s="6"/>
      <c r="E905" s="6"/>
      <c r="F905" s="6"/>
      <c r="G905" s="6"/>
      <c r="H905" s="6"/>
      <c r="I905" s="6"/>
      <c r="J905" s="6"/>
      <c r="K905" s="6"/>
      <c r="L905" s="6"/>
      <c r="M905" s="6"/>
      <c r="N905" s="6"/>
      <c r="O905" s="6"/>
      <c r="P905" s="6"/>
      <c r="Q905" s="6"/>
      <c r="R905" s="6"/>
      <c r="S905" s="6"/>
      <c r="T905" s="11"/>
    </row>
    <row r="906" spans="1:20" ht="28.5">
      <c r="A906" s="6">
        <v>1</v>
      </c>
      <c r="B906" s="6"/>
      <c r="C906" s="6"/>
      <c r="D906" s="8" t="s">
        <v>17</v>
      </c>
      <c r="E906" s="9"/>
      <c r="F906" s="9"/>
      <c r="G906" s="9"/>
      <c r="H906" s="10" t="s">
        <v>17</v>
      </c>
      <c r="I906" s="9"/>
      <c r="J906" s="10" t="s">
        <v>17</v>
      </c>
      <c r="K906" s="8" t="s">
        <v>22</v>
      </c>
      <c r="L906" s="7" t="s">
        <v>1179</v>
      </c>
      <c r="M906" s="7" t="s">
        <v>185</v>
      </c>
      <c r="N906" s="9">
        <v>4</v>
      </c>
      <c r="O906" s="9">
        <v>2</v>
      </c>
      <c r="P906" s="9">
        <v>2</v>
      </c>
      <c r="Q906" s="9">
        <v>2</v>
      </c>
      <c r="R906" s="13">
        <v>50</v>
      </c>
      <c r="S906" s="13">
        <v>0</v>
      </c>
      <c r="T906" s="11" t="s">
        <v>17</v>
      </c>
    </row>
    <row r="907" spans="1:20">
      <c r="A907" s="6">
        <v>1</v>
      </c>
      <c r="B907" s="6"/>
      <c r="C907" s="6"/>
      <c r="D907" s="8" t="s">
        <v>17</v>
      </c>
      <c r="E907" s="9"/>
      <c r="F907" s="9"/>
      <c r="G907" s="9"/>
      <c r="H907" s="10" t="s">
        <v>17</v>
      </c>
      <c r="I907" s="9"/>
      <c r="J907" s="10" t="s">
        <v>17</v>
      </c>
      <c r="K907" s="8" t="s">
        <v>22</v>
      </c>
      <c r="L907" s="7" t="s">
        <v>1180</v>
      </c>
      <c r="M907" s="7" t="s">
        <v>1176</v>
      </c>
      <c r="N907" s="9">
        <v>2</v>
      </c>
      <c r="O907" s="9">
        <v>0</v>
      </c>
      <c r="P907" s="9">
        <v>1</v>
      </c>
      <c r="Q907" s="9">
        <v>0</v>
      </c>
      <c r="R907" s="10" t="s">
        <v>25</v>
      </c>
      <c r="S907" s="13">
        <v>0</v>
      </c>
      <c r="T907" s="11" t="s">
        <v>17</v>
      </c>
    </row>
    <row r="908" spans="1:20">
      <c r="A908" s="6">
        <v>1</v>
      </c>
      <c r="B908" s="6"/>
      <c r="C908" s="6"/>
      <c r="D908" s="8" t="s">
        <v>17</v>
      </c>
      <c r="E908" s="9"/>
      <c r="F908" s="9"/>
      <c r="G908" s="9"/>
      <c r="H908" s="10" t="s">
        <v>17</v>
      </c>
      <c r="I908" s="9"/>
      <c r="J908" s="10" t="s">
        <v>17</v>
      </c>
      <c r="K908" s="8" t="s">
        <v>22</v>
      </c>
      <c r="L908" s="7" t="s">
        <v>1181</v>
      </c>
      <c r="M908" s="7" t="s">
        <v>389</v>
      </c>
      <c r="N908" s="9">
        <v>12</v>
      </c>
      <c r="O908" s="9">
        <v>6</v>
      </c>
      <c r="P908" s="9">
        <v>6</v>
      </c>
      <c r="Q908" s="9">
        <v>6</v>
      </c>
      <c r="R908" s="13">
        <v>50</v>
      </c>
      <c r="S908" s="13">
        <v>0</v>
      </c>
      <c r="T908" s="11" t="s">
        <v>17</v>
      </c>
    </row>
    <row r="909" spans="1:20" ht="57">
      <c r="A909" s="6">
        <v>1</v>
      </c>
      <c r="B909" s="6"/>
      <c r="C909" s="6"/>
      <c r="D909" s="8" t="s">
        <v>17</v>
      </c>
      <c r="E909" s="9"/>
      <c r="F909" s="9"/>
      <c r="G909" s="9"/>
      <c r="H909" s="10" t="s">
        <v>17</v>
      </c>
      <c r="I909" s="9"/>
      <c r="J909" s="10" t="s">
        <v>17</v>
      </c>
      <c r="K909" s="8" t="s">
        <v>22</v>
      </c>
      <c r="L909" s="7" t="s">
        <v>3401</v>
      </c>
      <c r="M909" s="7" t="s">
        <v>1176</v>
      </c>
      <c r="N909" s="9">
        <v>6</v>
      </c>
      <c r="O909" s="9">
        <v>3</v>
      </c>
      <c r="P909" s="9">
        <v>3</v>
      </c>
      <c r="Q909" s="9">
        <v>1</v>
      </c>
      <c r="R909" s="13">
        <v>16.7</v>
      </c>
      <c r="S909" s="13">
        <v>-66.7</v>
      </c>
      <c r="T909" s="11" t="s">
        <v>3402</v>
      </c>
    </row>
    <row r="910" spans="1:20">
      <c r="A910" s="6">
        <v>1</v>
      </c>
      <c r="B910" s="6"/>
      <c r="C910" s="6"/>
      <c r="D910" s="6"/>
      <c r="E910" s="6"/>
      <c r="F910" s="6"/>
      <c r="G910" s="6"/>
      <c r="H910" s="6"/>
      <c r="I910" s="6"/>
      <c r="J910" s="6"/>
      <c r="K910" s="6"/>
      <c r="L910" s="6"/>
      <c r="M910" s="6"/>
      <c r="N910" s="6"/>
      <c r="O910" s="6"/>
      <c r="P910" s="6"/>
      <c r="Q910" s="6"/>
      <c r="R910" s="6"/>
      <c r="S910" s="6"/>
      <c r="T910" s="11"/>
    </row>
    <row r="911" spans="1:20">
      <c r="A911" s="6">
        <v>1</v>
      </c>
      <c r="B911" s="6"/>
      <c r="C911" s="6"/>
      <c r="D911" s="8" t="s">
        <v>17</v>
      </c>
      <c r="E911" s="9"/>
      <c r="F911" s="9"/>
      <c r="G911" s="9"/>
      <c r="H911" s="10" t="s">
        <v>17</v>
      </c>
      <c r="I911" s="9"/>
      <c r="J911" s="10" t="s">
        <v>17</v>
      </c>
      <c r="K911" s="8" t="s">
        <v>22</v>
      </c>
      <c r="L911" s="7" t="s">
        <v>1182</v>
      </c>
      <c r="M911" s="7" t="s">
        <v>185</v>
      </c>
      <c r="N911" s="9">
        <v>2</v>
      </c>
      <c r="O911" s="9">
        <v>1</v>
      </c>
      <c r="P911" s="9">
        <v>1</v>
      </c>
      <c r="Q911" s="9">
        <v>1</v>
      </c>
      <c r="R911" s="13">
        <v>50</v>
      </c>
      <c r="S911" s="13">
        <v>0</v>
      </c>
      <c r="T911" s="11" t="s">
        <v>17</v>
      </c>
    </row>
    <row r="912" spans="1:20">
      <c r="A912" s="6">
        <v>1</v>
      </c>
      <c r="B912" s="6"/>
      <c r="C912" s="6"/>
      <c r="D912" s="8" t="s">
        <v>17</v>
      </c>
      <c r="E912" s="9"/>
      <c r="F912" s="9"/>
      <c r="G912" s="9"/>
      <c r="H912" s="10" t="s">
        <v>17</v>
      </c>
      <c r="I912" s="9"/>
      <c r="J912" s="10" t="s">
        <v>17</v>
      </c>
      <c r="K912" s="8" t="s">
        <v>22</v>
      </c>
      <c r="L912" s="7" t="s">
        <v>1183</v>
      </c>
      <c r="M912" s="7" t="s">
        <v>185</v>
      </c>
      <c r="N912" s="9">
        <v>2</v>
      </c>
      <c r="O912" s="9">
        <v>1</v>
      </c>
      <c r="P912" s="9">
        <v>1</v>
      </c>
      <c r="Q912" s="9">
        <v>1</v>
      </c>
      <c r="R912" s="13">
        <v>50</v>
      </c>
      <c r="S912" s="13">
        <v>0</v>
      </c>
      <c r="T912" s="11" t="s">
        <v>17</v>
      </c>
    </row>
    <row r="913" spans="1:20" ht="30">
      <c r="A913" s="6">
        <v>1</v>
      </c>
      <c r="B913" s="6"/>
      <c r="C913" s="19" t="s">
        <v>1184</v>
      </c>
      <c r="D913" s="8" t="s">
        <v>17</v>
      </c>
      <c r="E913" s="9"/>
      <c r="F913" s="9"/>
      <c r="G913" s="9"/>
      <c r="H913" s="10" t="s">
        <v>17</v>
      </c>
      <c r="I913" s="9"/>
      <c r="J913" s="10" t="s">
        <v>17</v>
      </c>
      <c r="K913" s="8" t="s">
        <v>17</v>
      </c>
      <c r="L913" s="7" t="s">
        <v>17</v>
      </c>
      <c r="M913" s="7" t="s">
        <v>17</v>
      </c>
      <c r="N913" s="9"/>
      <c r="O913" s="9"/>
      <c r="P913" s="9"/>
      <c r="Q913" s="9"/>
      <c r="R913" s="10" t="s">
        <v>17</v>
      </c>
      <c r="S913" s="10" t="s">
        <v>17</v>
      </c>
      <c r="T913" s="11" t="s">
        <v>17</v>
      </c>
    </row>
    <row r="914" spans="1:20" ht="42.75">
      <c r="A914" s="6">
        <v>1</v>
      </c>
      <c r="B914" s="6"/>
      <c r="C914" s="7" t="s">
        <v>1185</v>
      </c>
      <c r="D914" s="8" t="s">
        <v>1186</v>
      </c>
      <c r="E914" s="9">
        <v>61350943</v>
      </c>
      <c r="F914" s="9">
        <v>91319473</v>
      </c>
      <c r="G914" s="9">
        <f>IFERROR(F914-E914,0)</f>
        <v>29968530</v>
      </c>
      <c r="H914" s="12">
        <f>IFERROR((F914/E914-1)*100,0)</f>
        <v>48.847708828208233</v>
      </c>
      <c r="I914" s="9">
        <v>170557000</v>
      </c>
      <c r="J914" s="12">
        <v>53.5</v>
      </c>
      <c r="K914" s="8" t="s">
        <v>17</v>
      </c>
      <c r="L914" s="7" t="s">
        <v>17</v>
      </c>
      <c r="M914" s="7" t="s">
        <v>17</v>
      </c>
      <c r="N914" s="9"/>
      <c r="O914" s="9"/>
      <c r="P914" s="9"/>
      <c r="Q914" s="9"/>
      <c r="R914" s="10" t="s">
        <v>17</v>
      </c>
      <c r="S914" s="10" t="s">
        <v>17</v>
      </c>
      <c r="T914" s="11" t="s">
        <v>17</v>
      </c>
    </row>
    <row r="915" spans="1:20" ht="28.5">
      <c r="A915" s="6">
        <v>1</v>
      </c>
      <c r="B915" s="6"/>
      <c r="C915" s="7" t="s">
        <v>1187</v>
      </c>
      <c r="D915" s="8" t="s">
        <v>17</v>
      </c>
      <c r="E915" s="9"/>
      <c r="F915" s="9"/>
      <c r="G915" s="9"/>
      <c r="H915" s="10" t="s">
        <v>17</v>
      </c>
      <c r="I915" s="9"/>
      <c r="J915" s="10" t="s">
        <v>17</v>
      </c>
      <c r="K915" s="8" t="s">
        <v>22</v>
      </c>
      <c r="L915" s="7" t="s">
        <v>1188</v>
      </c>
      <c r="M915" s="7" t="s">
        <v>1189</v>
      </c>
      <c r="N915" s="9">
        <v>46</v>
      </c>
      <c r="O915" s="9">
        <v>46</v>
      </c>
      <c r="P915" s="9">
        <v>46</v>
      </c>
      <c r="Q915" s="9">
        <v>46</v>
      </c>
      <c r="R915" s="10" t="s">
        <v>62</v>
      </c>
      <c r="S915" s="13">
        <v>0</v>
      </c>
      <c r="T915" s="11" t="s">
        <v>17</v>
      </c>
    </row>
    <row r="916" spans="1:20" ht="57">
      <c r="A916" s="6">
        <v>1</v>
      </c>
      <c r="B916" s="6"/>
      <c r="C916" s="6"/>
      <c r="D916" s="8" t="s">
        <v>17</v>
      </c>
      <c r="E916" s="9"/>
      <c r="F916" s="9"/>
      <c r="G916" s="9"/>
      <c r="H916" s="10" t="s">
        <v>17</v>
      </c>
      <c r="I916" s="9"/>
      <c r="J916" s="10" t="s">
        <v>17</v>
      </c>
      <c r="K916" s="8" t="s">
        <v>22</v>
      </c>
      <c r="L916" s="7" t="s">
        <v>1190</v>
      </c>
      <c r="M916" s="7" t="s">
        <v>1191</v>
      </c>
      <c r="N916" s="9">
        <v>390</v>
      </c>
      <c r="O916" s="9">
        <v>390</v>
      </c>
      <c r="P916" s="9">
        <v>528</v>
      </c>
      <c r="Q916" s="9">
        <v>405</v>
      </c>
      <c r="R916" s="10" t="s">
        <v>62</v>
      </c>
      <c r="S916" s="13">
        <v>3.8</v>
      </c>
      <c r="T916" s="11" t="s">
        <v>3403</v>
      </c>
    </row>
    <row r="917" spans="1:20">
      <c r="A917" s="6">
        <v>1</v>
      </c>
      <c r="B917" s="6"/>
      <c r="C917" s="6"/>
      <c r="D917" s="6"/>
      <c r="E917" s="6"/>
      <c r="F917" s="6"/>
      <c r="G917" s="6"/>
      <c r="H917" s="6"/>
      <c r="I917" s="6"/>
      <c r="J917" s="6"/>
      <c r="K917" s="6"/>
      <c r="L917" s="6"/>
      <c r="M917" s="6"/>
      <c r="N917" s="6"/>
      <c r="O917" s="6"/>
      <c r="P917" s="6"/>
      <c r="Q917" s="6"/>
      <c r="R917" s="6"/>
      <c r="S917" s="6"/>
      <c r="T917" s="11"/>
    </row>
    <row r="918" spans="1:20" ht="57">
      <c r="A918" s="6">
        <v>1</v>
      </c>
      <c r="B918" s="6"/>
      <c r="C918" s="6"/>
      <c r="D918" s="8" t="s">
        <v>17</v>
      </c>
      <c r="E918" s="9"/>
      <c r="F918" s="9"/>
      <c r="G918" s="9"/>
      <c r="H918" s="10" t="s">
        <v>17</v>
      </c>
      <c r="I918" s="9"/>
      <c r="J918" s="10" t="s">
        <v>17</v>
      </c>
      <c r="K918" s="8" t="s">
        <v>22</v>
      </c>
      <c r="L918" s="7" t="s">
        <v>1192</v>
      </c>
      <c r="M918" s="7" t="s">
        <v>1193</v>
      </c>
      <c r="N918" s="9">
        <v>202</v>
      </c>
      <c r="O918" s="9">
        <v>82</v>
      </c>
      <c r="P918" s="9">
        <v>85</v>
      </c>
      <c r="Q918" s="9">
        <v>159</v>
      </c>
      <c r="R918" s="13">
        <v>78.7</v>
      </c>
      <c r="S918" s="13">
        <v>93.9</v>
      </c>
      <c r="T918" s="11" t="s">
        <v>3101</v>
      </c>
    </row>
    <row r="919" spans="1:20">
      <c r="A919" s="6">
        <v>1</v>
      </c>
      <c r="B919" s="6"/>
      <c r="C919" s="6"/>
      <c r="D919" s="6"/>
      <c r="E919" s="6"/>
      <c r="F919" s="6"/>
      <c r="G919" s="6"/>
      <c r="H919" s="6"/>
      <c r="I919" s="6"/>
      <c r="J919" s="6"/>
      <c r="K919" s="6"/>
      <c r="L919" s="6"/>
      <c r="M919" s="6"/>
      <c r="N919" s="6"/>
      <c r="O919" s="6"/>
      <c r="P919" s="6"/>
      <c r="Q919" s="6"/>
      <c r="R919" s="6"/>
      <c r="S919" s="6"/>
      <c r="T919" s="11"/>
    </row>
    <row r="920" spans="1:20" ht="57">
      <c r="A920" s="6">
        <v>1</v>
      </c>
      <c r="B920" s="6"/>
      <c r="C920" s="6"/>
      <c r="D920" s="8" t="s">
        <v>17</v>
      </c>
      <c r="E920" s="9"/>
      <c r="F920" s="9"/>
      <c r="G920" s="9"/>
      <c r="H920" s="10" t="s">
        <v>17</v>
      </c>
      <c r="I920" s="9"/>
      <c r="J920" s="10" t="s">
        <v>17</v>
      </c>
      <c r="K920" s="8" t="s">
        <v>22</v>
      </c>
      <c r="L920" s="7" t="s">
        <v>1192</v>
      </c>
      <c r="M920" s="7" t="s">
        <v>1194</v>
      </c>
      <c r="N920" s="9">
        <v>240</v>
      </c>
      <c r="O920" s="9">
        <v>115</v>
      </c>
      <c r="P920" s="9">
        <v>102</v>
      </c>
      <c r="Q920" s="9">
        <v>119</v>
      </c>
      <c r="R920" s="13">
        <v>49.6</v>
      </c>
      <c r="S920" s="13">
        <v>3.5</v>
      </c>
      <c r="T920" s="11" t="s">
        <v>3404</v>
      </c>
    </row>
    <row r="921" spans="1:20" ht="28.5">
      <c r="A921" s="6">
        <v>1</v>
      </c>
      <c r="B921" s="6"/>
      <c r="C921" s="6"/>
      <c r="D921" s="8" t="s">
        <v>17</v>
      </c>
      <c r="E921" s="9"/>
      <c r="F921" s="9"/>
      <c r="G921" s="9"/>
      <c r="H921" s="10" t="s">
        <v>17</v>
      </c>
      <c r="I921" s="9"/>
      <c r="J921" s="10" t="s">
        <v>17</v>
      </c>
      <c r="K921" s="8" t="s">
        <v>22</v>
      </c>
      <c r="L921" s="7" t="s">
        <v>1192</v>
      </c>
      <c r="M921" s="7" t="s">
        <v>1195</v>
      </c>
      <c r="N921" s="9">
        <v>34</v>
      </c>
      <c r="O921" s="9">
        <v>17</v>
      </c>
      <c r="P921" s="9">
        <v>23</v>
      </c>
      <c r="Q921" s="9">
        <v>23</v>
      </c>
      <c r="R921" s="13">
        <v>67.599999999999994</v>
      </c>
      <c r="S921" s="13">
        <v>35.299999999999997</v>
      </c>
      <c r="T921" s="11" t="s">
        <v>1196</v>
      </c>
    </row>
    <row r="922" spans="1:20" ht="57">
      <c r="A922" s="6">
        <v>1</v>
      </c>
      <c r="B922" s="6"/>
      <c r="C922" s="6"/>
      <c r="D922" s="8" t="s">
        <v>17</v>
      </c>
      <c r="E922" s="9"/>
      <c r="F922" s="9"/>
      <c r="G922" s="9"/>
      <c r="H922" s="10" t="s">
        <v>17</v>
      </c>
      <c r="I922" s="9"/>
      <c r="J922" s="10" t="s">
        <v>17</v>
      </c>
      <c r="K922" s="8" t="s">
        <v>22</v>
      </c>
      <c r="L922" s="7" t="s">
        <v>1197</v>
      </c>
      <c r="M922" s="7" t="s">
        <v>1198</v>
      </c>
      <c r="N922" s="9">
        <v>115</v>
      </c>
      <c r="O922" s="9">
        <v>54</v>
      </c>
      <c r="P922" s="9">
        <v>54</v>
      </c>
      <c r="Q922" s="9">
        <v>61</v>
      </c>
      <c r="R922" s="13">
        <v>53</v>
      </c>
      <c r="S922" s="13">
        <v>13</v>
      </c>
      <c r="T922" s="11" t="s">
        <v>1199</v>
      </c>
    </row>
    <row r="923" spans="1:20">
      <c r="A923" s="6">
        <v>1</v>
      </c>
      <c r="B923" s="6"/>
      <c r="C923" s="6"/>
      <c r="D923" s="6"/>
      <c r="E923" s="6"/>
      <c r="F923" s="6"/>
      <c r="G923" s="6"/>
      <c r="H923" s="6"/>
      <c r="I923" s="6"/>
      <c r="J923" s="6"/>
      <c r="K923" s="6"/>
      <c r="L923" s="6"/>
      <c r="M923" s="6"/>
      <c r="N923" s="6"/>
      <c r="O923" s="6"/>
      <c r="P923" s="6"/>
      <c r="Q923" s="6"/>
      <c r="R923" s="6"/>
      <c r="S923" s="6"/>
      <c r="T923" s="11"/>
    </row>
    <row r="924" spans="1:20" ht="28.5">
      <c r="A924" s="6">
        <v>1</v>
      </c>
      <c r="B924" s="6"/>
      <c r="C924" s="6"/>
      <c r="D924" s="8" t="s">
        <v>17</v>
      </c>
      <c r="E924" s="9"/>
      <c r="F924" s="9"/>
      <c r="G924" s="9"/>
      <c r="H924" s="10" t="s">
        <v>17</v>
      </c>
      <c r="I924" s="9"/>
      <c r="J924" s="10" t="s">
        <v>17</v>
      </c>
      <c r="K924" s="8" t="s">
        <v>22</v>
      </c>
      <c r="L924" s="7" t="s">
        <v>1200</v>
      </c>
      <c r="M924" s="7" t="s">
        <v>1201</v>
      </c>
      <c r="N924" s="9">
        <v>24</v>
      </c>
      <c r="O924" s="9">
        <v>24</v>
      </c>
      <c r="P924" s="9">
        <v>24</v>
      </c>
      <c r="Q924" s="9">
        <v>24</v>
      </c>
      <c r="R924" s="10" t="s">
        <v>62</v>
      </c>
      <c r="S924" s="13">
        <v>0</v>
      </c>
      <c r="T924" s="11" t="s">
        <v>17</v>
      </c>
    </row>
    <row r="925" spans="1:20" ht="28.5">
      <c r="A925" s="6">
        <v>1</v>
      </c>
      <c r="B925" s="6"/>
      <c r="C925" s="6"/>
      <c r="D925" s="8" t="s">
        <v>17</v>
      </c>
      <c r="E925" s="9"/>
      <c r="F925" s="9"/>
      <c r="G925" s="9"/>
      <c r="H925" s="10" t="s">
        <v>17</v>
      </c>
      <c r="I925" s="9"/>
      <c r="J925" s="10" t="s">
        <v>17</v>
      </c>
      <c r="K925" s="8" t="s">
        <v>22</v>
      </c>
      <c r="L925" s="7" t="s">
        <v>1202</v>
      </c>
      <c r="M925" s="7" t="s">
        <v>1203</v>
      </c>
      <c r="N925" s="9">
        <v>380</v>
      </c>
      <c r="O925" s="9">
        <v>380</v>
      </c>
      <c r="P925" s="9">
        <v>361</v>
      </c>
      <c r="Q925" s="9">
        <v>393</v>
      </c>
      <c r="R925" s="10" t="s">
        <v>62</v>
      </c>
      <c r="S925" s="13">
        <v>3.4</v>
      </c>
      <c r="T925" s="11" t="s">
        <v>3405</v>
      </c>
    </row>
    <row r="926" spans="1:20" ht="28.5">
      <c r="A926" s="6">
        <v>1</v>
      </c>
      <c r="B926" s="6"/>
      <c r="C926" s="6"/>
      <c r="D926" s="8" t="s">
        <v>17</v>
      </c>
      <c r="E926" s="9"/>
      <c r="F926" s="9"/>
      <c r="G926" s="9"/>
      <c r="H926" s="10" t="s">
        <v>17</v>
      </c>
      <c r="I926" s="9"/>
      <c r="J926" s="10" t="s">
        <v>17</v>
      </c>
      <c r="K926" s="8" t="s">
        <v>22</v>
      </c>
      <c r="L926" s="7" t="s">
        <v>1204</v>
      </c>
      <c r="M926" s="7" t="s">
        <v>1205</v>
      </c>
      <c r="N926" s="9">
        <v>730</v>
      </c>
      <c r="O926" s="9">
        <v>730</v>
      </c>
      <c r="P926" s="9">
        <v>730</v>
      </c>
      <c r="Q926" s="9">
        <v>730</v>
      </c>
      <c r="R926" s="10" t="s">
        <v>62</v>
      </c>
      <c r="S926" s="13">
        <v>0</v>
      </c>
      <c r="T926" s="11" t="s">
        <v>17</v>
      </c>
    </row>
    <row r="927" spans="1:20" ht="28.5">
      <c r="A927" s="6">
        <v>1</v>
      </c>
      <c r="B927" s="6"/>
      <c r="C927" s="6"/>
      <c r="D927" s="8" t="s">
        <v>17</v>
      </c>
      <c r="E927" s="9"/>
      <c r="F927" s="9"/>
      <c r="G927" s="9"/>
      <c r="H927" s="10" t="s">
        <v>17</v>
      </c>
      <c r="I927" s="9"/>
      <c r="J927" s="10" t="s">
        <v>17</v>
      </c>
      <c r="K927" s="8" t="s">
        <v>22</v>
      </c>
      <c r="L927" s="7" t="s">
        <v>1206</v>
      </c>
      <c r="M927" s="7" t="s">
        <v>1207</v>
      </c>
      <c r="N927" s="9">
        <v>276</v>
      </c>
      <c r="O927" s="9">
        <v>276</v>
      </c>
      <c r="P927" s="9">
        <v>274</v>
      </c>
      <c r="Q927" s="9">
        <v>276</v>
      </c>
      <c r="R927" s="10" t="s">
        <v>62</v>
      </c>
      <c r="S927" s="13">
        <v>0</v>
      </c>
      <c r="T927" s="11" t="s">
        <v>17</v>
      </c>
    </row>
    <row r="928" spans="1:20" ht="28.5">
      <c r="A928" s="6">
        <v>1</v>
      </c>
      <c r="B928" s="6"/>
      <c r="C928" s="6"/>
      <c r="D928" s="8" t="s">
        <v>17</v>
      </c>
      <c r="E928" s="9"/>
      <c r="F928" s="9"/>
      <c r="G928" s="9"/>
      <c r="H928" s="10" t="s">
        <v>17</v>
      </c>
      <c r="I928" s="9"/>
      <c r="J928" s="10" t="s">
        <v>17</v>
      </c>
      <c r="K928" s="8" t="s">
        <v>22</v>
      </c>
      <c r="L928" s="7" t="s">
        <v>1208</v>
      </c>
      <c r="M928" s="7" t="s">
        <v>1209</v>
      </c>
      <c r="N928" s="9">
        <v>8</v>
      </c>
      <c r="O928" s="9">
        <v>8</v>
      </c>
      <c r="P928" s="9">
        <v>8</v>
      </c>
      <c r="Q928" s="9">
        <v>8</v>
      </c>
      <c r="R928" s="10" t="s">
        <v>62</v>
      </c>
      <c r="S928" s="13">
        <v>0</v>
      </c>
      <c r="T928" s="11" t="s">
        <v>17</v>
      </c>
    </row>
    <row r="929" spans="1:20" ht="142.5">
      <c r="A929" s="6">
        <v>1</v>
      </c>
      <c r="B929" s="6"/>
      <c r="C929" s="6"/>
      <c r="D929" s="8" t="s">
        <v>17</v>
      </c>
      <c r="E929" s="9"/>
      <c r="F929" s="9"/>
      <c r="G929" s="9"/>
      <c r="H929" s="10" t="s">
        <v>17</v>
      </c>
      <c r="I929" s="9"/>
      <c r="J929" s="10" t="s">
        <v>17</v>
      </c>
      <c r="K929" s="8" t="s">
        <v>22</v>
      </c>
      <c r="L929" s="7" t="s">
        <v>1210</v>
      </c>
      <c r="M929" s="7" t="s">
        <v>1211</v>
      </c>
      <c r="N929" s="9">
        <v>689</v>
      </c>
      <c r="O929" s="9">
        <v>379</v>
      </c>
      <c r="P929" s="9">
        <v>403</v>
      </c>
      <c r="Q929" s="9">
        <v>302</v>
      </c>
      <c r="R929" s="13">
        <v>43.8</v>
      </c>
      <c r="S929" s="13">
        <v>-20.3</v>
      </c>
      <c r="T929" s="11" t="s">
        <v>3102</v>
      </c>
    </row>
    <row r="930" spans="1:20">
      <c r="A930" s="6">
        <v>1</v>
      </c>
      <c r="B930" s="6"/>
      <c r="C930" s="6"/>
      <c r="D930" s="6"/>
      <c r="E930" s="6"/>
      <c r="F930" s="6"/>
      <c r="G930" s="6"/>
      <c r="H930" s="6"/>
      <c r="I930" s="6"/>
      <c r="J930" s="6"/>
      <c r="K930" s="6"/>
      <c r="L930" s="6"/>
      <c r="M930" s="6"/>
      <c r="N930" s="6"/>
      <c r="O930" s="6"/>
      <c r="P930" s="6"/>
      <c r="Q930" s="6"/>
      <c r="R930" s="6"/>
      <c r="S930" s="6"/>
      <c r="T930" s="11"/>
    </row>
    <row r="931" spans="1:20" ht="30">
      <c r="A931" s="6">
        <v>1</v>
      </c>
      <c r="B931" s="6"/>
      <c r="C931" s="19" t="s">
        <v>1212</v>
      </c>
      <c r="D931" s="8" t="s">
        <v>17</v>
      </c>
      <c r="E931" s="9"/>
      <c r="F931" s="9"/>
      <c r="G931" s="9"/>
      <c r="H931" s="10" t="s">
        <v>17</v>
      </c>
      <c r="I931" s="9"/>
      <c r="J931" s="10" t="s">
        <v>17</v>
      </c>
      <c r="K931" s="8" t="s">
        <v>17</v>
      </c>
      <c r="L931" s="7" t="s">
        <v>17</v>
      </c>
      <c r="M931" s="7" t="s">
        <v>17</v>
      </c>
      <c r="N931" s="9"/>
      <c r="O931" s="9"/>
      <c r="P931" s="9"/>
      <c r="Q931" s="9"/>
      <c r="R931" s="10" t="s">
        <v>17</v>
      </c>
      <c r="S931" s="10" t="s">
        <v>17</v>
      </c>
      <c r="T931" s="11" t="s">
        <v>17</v>
      </c>
    </row>
    <row r="932" spans="1:20" ht="54" customHeight="1">
      <c r="A932" s="6">
        <v>1</v>
      </c>
      <c r="B932" s="6"/>
      <c r="C932" s="7" t="s">
        <v>1213</v>
      </c>
      <c r="D932" s="8" t="s">
        <v>1186</v>
      </c>
      <c r="E932" s="9">
        <v>144381910</v>
      </c>
      <c r="F932" s="9">
        <v>170750337</v>
      </c>
      <c r="G932" s="9">
        <f>IFERROR(F932-E932,0)</f>
        <v>26368427</v>
      </c>
      <c r="H932" s="12">
        <f>IFERROR((F932/E932-1)*100,0)</f>
        <v>18.262971448431454</v>
      </c>
      <c r="I932" s="9">
        <v>418495000</v>
      </c>
      <c r="J932" s="12">
        <v>40.799999999999997</v>
      </c>
      <c r="K932" s="8" t="s">
        <v>17</v>
      </c>
      <c r="L932" s="7" t="s">
        <v>17</v>
      </c>
      <c r="M932" s="7" t="s">
        <v>17</v>
      </c>
      <c r="N932" s="9"/>
      <c r="O932" s="9"/>
      <c r="P932" s="9"/>
      <c r="Q932" s="9"/>
      <c r="R932" s="10" t="s">
        <v>17</v>
      </c>
      <c r="S932" s="10" t="s">
        <v>17</v>
      </c>
      <c r="T932" s="11" t="s">
        <v>17</v>
      </c>
    </row>
    <row r="933" spans="1:20" ht="128.25">
      <c r="A933" s="6">
        <v>1</v>
      </c>
      <c r="B933" s="6"/>
      <c r="C933" s="7" t="s">
        <v>1214</v>
      </c>
      <c r="D933" s="8" t="s">
        <v>17</v>
      </c>
      <c r="E933" s="9"/>
      <c r="F933" s="9"/>
      <c r="G933" s="9"/>
      <c r="H933" s="10" t="s">
        <v>17</v>
      </c>
      <c r="I933" s="9"/>
      <c r="J933" s="10" t="s">
        <v>17</v>
      </c>
      <c r="K933" s="8" t="s">
        <v>22</v>
      </c>
      <c r="L933" s="7" t="s">
        <v>1128</v>
      </c>
      <c r="M933" s="7" t="s">
        <v>1215</v>
      </c>
      <c r="N933" s="9">
        <v>90</v>
      </c>
      <c r="O933" s="9">
        <v>44</v>
      </c>
      <c r="P933" s="9">
        <v>44</v>
      </c>
      <c r="Q933" s="9">
        <v>49</v>
      </c>
      <c r="R933" s="13">
        <v>54.4</v>
      </c>
      <c r="S933" s="13">
        <v>11.4</v>
      </c>
      <c r="T933" s="11" t="s">
        <v>3406</v>
      </c>
    </row>
    <row r="934" spans="1:20">
      <c r="A934" s="6">
        <v>1</v>
      </c>
      <c r="B934" s="6"/>
      <c r="C934" s="6"/>
      <c r="D934" s="6"/>
      <c r="E934" s="6"/>
      <c r="F934" s="6"/>
      <c r="G934" s="6"/>
      <c r="H934" s="6"/>
      <c r="I934" s="6"/>
      <c r="J934" s="6"/>
      <c r="K934" s="6"/>
      <c r="L934" s="6"/>
      <c r="M934" s="6"/>
      <c r="N934" s="6"/>
      <c r="O934" s="6"/>
      <c r="P934" s="6"/>
      <c r="Q934" s="6"/>
      <c r="R934" s="6"/>
      <c r="S934" s="6"/>
      <c r="T934" s="11"/>
    </row>
    <row r="935" spans="1:20" ht="213.75">
      <c r="A935" s="6">
        <v>1</v>
      </c>
      <c r="B935" s="6"/>
      <c r="C935" s="6"/>
      <c r="D935" s="8" t="s">
        <v>17</v>
      </c>
      <c r="E935" s="9"/>
      <c r="F935" s="9"/>
      <c r="G935" s="9"/>
      <c r="H935" s="10" t="s">
        <v>17</v>
      </c>
      <c r="I935" s="9"/>
      <c r="J935" s="10" t="s">
        <v>17</v>
      </c>
      <c r="K935" s="8" t="s">
        <v>22</v>
      </c>
      <c r="L935" s="7" t="s">
        <v>1216</v>
      </c>
      <c r="M935" s="7" t="s">
        <v>81</v>
      </c>
      <c r="N935" s="9">
        <v>604</v>
      </c>
      <c r="O935" s="9">
        <v>302</v>
      </c>
      <c r="P935" s="9">
        <v>204</v>
      </c>
      <c r="Q935" s="9">
        <v>187</v>
      </c>
      <c r="R935" s="13">
        <v>31</v>
      </c>
      <c r="S935" s="13">
        <v>-38.1</v>
      </c>
      <c r="T935" s="7" t="s">
        <v>3407</v>
      </c>
    </row>
    <row r="936" spans="1:20">
      <c r="A936" s="6">
        <v>1</v>
      </c>
      <c r="B936" s="6"/>
      <c r="C936" s="6"/>
      <c r="D936" s="6"/>
      <c r="E936" s="6"/>
      <c r="F936" s="6"/>
      <c r="G936" s="6"/>
      <c r="H936" s="6"/>
      <c r="I936" s="6"/>
      <c r="J936" s="6"/>
      <c r="K936" s="6"/>
      <c r="L936" s="6"/>
      <c r="M936" s="6"/>
      <c r="N936" s="6"/>
      <c r="O936" s="6"/>
      <c r="P936" s="6"/>
      <c r="Q936" s="6"/>
      <c r="R936" s="6"/>
      <c r="S936" s="6"/>
      <c r="T936" s="11"/>
    </row>
    <row r="937" spans="1:20" ht="71.25">
      <c r="A937" s="6">
        <v>1</v>
      </c>
      <c r="B937" s="6"/>
      <c r="C937" s="6"/>
      <c r="D937" s="8" t="s">
        <v>17</v>
      </c>
      <c r="E937" s="9"/>
      <c r="F937" s="9"/>
      <c r="G937" s="9"/>
      <c r="H937" s="10" t="s">
        <v>17</v>
      </c>
      <c r="I937" s="9"/>
      <c r="J937" s="10" t="s">
        <v>17</v>
      </c>
      <c r="K937" s="8" t="s">
        <v>22</v>
      </c>
      <c r="L937" s="7" t="s">
        <v>1217</v>
      </c>
      <c r="M937" s="7" t="s">
        <v>81</v>
      </c>
      <c r="N937" s="9">
        <v>800</v>
      </c>
      <c r="O937" s="9">
        <v>400</v>
      </c>
      <c r="P937" s="9">
        <v>374</v>
      </c>
      <c r="Q937" s="9">
        <v>173</v>
      </c>
      <c r="R937" s="13">
        <v>21.6</v>
      </c>
      <c r="S937" s="13">
        <v>-56.7</v>
      </c>
      <c r="T937" s="11" t="s">
        <v>3408</v>
      </c>
    </row>
    <row r="938" spans="1:20">
      <c r="A938" s="6">
        <v>1</v>
      </c>
      <c r="B938" s="6"/>
      <c r="C938" s="6"/>
      <c r="D938" s="6"/>
      <c r="E938" s="6"/>
      <c r="F938" s="6"/>
      <c r="G938" s="6"/>
      <c r="H938" s="6"/>
      <c r="I938" s="6"/>
      <c r="J938" s="6"/>
      <c r="K938" s="6"/>
      <c r="L938" s="6"/>
      <c r="M938" s="6"/>
      <c r="N938" s="6"/>
      <c r="O938" s="6"/>
      <c r="P938" s="6"/>
      <c r="Q938" s="6"/>
      <c r="R938" s="6"/>
      <c r="S938" s="6"/>
      <c r="T938" s="11"/>
    </row>
    <row r="939" spans="1:20" ht="28.5">
      <c r="A939" s="6">
        <v>1</v>
      </c>
      <c r="B939" s="6"/>
      <c r="C939" s="6"/>
      <c r="D939" s="8" t="s">
        <v>17</v>
      </c>
      <c r="E939" s="9"/>
      <c r="F939" s="9"/>
      <c r="G939" s="9"/>
      <c r="H939" s="10" t="s">
        <v>17</v>
      </c>
      <c r="I939" s="9"/>
      <c r="J939" s="10" t="s">
        <v>17</v>
      </c>
      <c r="K939" s="8" t="s">
        <v>22</v>
      </c>
      <c r="L939" s="7" t="s">
        <v>1218</v>
      </c>
      <c r="M939" s="7" t="s">
        <v>1219</v>
      </c>
      <c r="N939" s="9">
        <v>6</v>
      </c>
      <c r="O939" s="9">
        <v>3</v>
      </c>
      <c r="P939" s="9">
        <v>4</v>
      </c>
      <c r="Q939" s="9">
        <v>1</v>
      </c>
      <c r="R939" s="13">
        <v>16.7</v>
      </c>
      <c r="S939" s="13">
        <v>-66.7</v>
      </c>
      <c r="T939" s="11" t="s">
        <v>3409</v>
      </c>
    </row>
    <row r="940" spans="1:20" ht="30">
      <c r="A940" s="6">
        <v>1</v>
      </c>
      <c r="B940" s="6"/>
      <c r="C940" s="19" t="s">
        <v>1220</v>
      </c>
      <c r="D940" s="8" t="s">
        <v>17</v>
      </c>
      <c r="E940" s="9"/>
      <c r="F940" s="9"/>
      <c r="G940" s="9"/>
      <c r="H940" s="10" t="s">
        <v>17</v>
      </c>
      <c r="I940" s="9"/>
      <c r="J940" s="10" t="s">
        <v>17</v>
      </c>
      <c r="K940" s="8" t="s">
        <v>17</v>
      </c>
      <c r="L940" s="7" t="s">
        <v>17</v>
      </c>
      <c r="M940" s="7" t="s">
        <v>17</v>
      </c>
      <c r="N940" s="9"/>
      <c r="O940" s="9"/>
      <c r="P940" s="9"/>
      <c r="Q940" s="9"/>
      <c r="R940" s="10" t="s">
        <v>17</v>
      </c>
      <c r="S940" s="10" t="s">
        <v>17</v>
      </c>
      <c r="T940" s="11" t="s">
        <v>17</v>
      </c>
    </row>
    <row r="941" spans="1:20" ht="42.75">
      <c r="A941" s="6">
        <v>1</v>
      </c>
      <c r="B941" s="6"/>
      <c r="C941" s="7" t="s">
        <v>1221</v>
      </c>
      <c r="D941" s="8" t="s">
        <v>240</v>
      </c>
      <c r="E941" s="9">
        <v>46972870</v>
      </c>
      <c r="F941" s="9">
        <v>60700962</v>
      </c>
      <c r="G941" s="9">
        <f>IFERROR(F941-E941,0)</f>
        <v>13728092</v>
      </c>
      <c r="H941" s="12">
        <f>IFERROR((F941/E941-1)*100,0)</f>
        <v>29.225576380578833</v>
      </c>
      <c r="I941" s="9">
        <v>127912000</v>
      </c>
      <c r="J941" s="12">
        <v>47.5</v>
      </c>
      <c r="K941" s="8" t="s">
        <v>17</v>
      </c>
      <c r="L941" s="7" t="s">
        <v>17</v>
      </c>
      <c r="M941" s="7" t="s">
        <v>17</v>
      </c>
      <c r="N941" s="9"/>
      <c r="O941" s="9"/>
      <c r="P941" s="9"/>
      <c r="Q941" s="9"/>
      <c r="R941" s="10" t="s">
        <v>17</v>
      </c>
      <c r="S941" s="10" t="s">
        <v>17</v>
      </c>
      <c r="T941" s="11" t="s">
        <v>17</v>
      </c>
    </row>
    <row r="942" spans="1:20" ht="57">
      <c r="A942" s="6">
        <v>1</v>
      </c>
      <c r="B942" s="6"/>
      <c r="C942" s="7" t="s">
        <v>1222</v>
      </c>
      <c r="D942" s="8" t="s">
        <v>17</v>
      </c>
      <c r="E942" s="9"/>
      <c r="F942" s="9"/>
      <c r="G942" s="9"/>
      <c r="H942" s="10" t="s">
        <v>17</v>
      </c>
      <c r="I942" s="9"/>
      <c r="J942" s="10" t="s">
        <v>17</v>
      </c>
      <c r="K942" s="8" t="s">
        <v>22</v>
      </c>
      <c r="L942" s="7" t="s">
        <v>1223</v>
      </c>
      <c r="M942" s="7" t="s">
        <v>102</v>
      </c>
      <c r="N942" s="9">
        <v>2700</v>
      </c>
      <c r="O942" s="9">
        <v>1284</v>
      </c>
      <c r="P942" s="9">
        <v>1340</v>
      </c>
      <c r="Q942" s="9">
        <v>1255</v>
      </c>
      <c r="R942" s="13">
        <v>46.5</v>
      </c>
      <c r="S942" s="13">
        <v>-2.2999999999999998</v>
      </c>
      <c r="T942" s="11" t="s">
        <v>1224</v>
      </c>
    </row>
    <row r="943" spans="1:20">
      <c r="A943" s="6">
        <v>1</v>
      </c>
      <c r="B943" s="6"/>
      <c r="C943" s="6"/>
      <c r="D943" s="6"/>
      <c r="E943" s="6"/>
      <c r="F943" s="6"/>
      <c r="G943" s="6"/>
      <c r="H943" s="6"/>
      <c r="I943" s="6"/>
      <c r="J943" s="6"/>
      <c r="K943" s="6"/>
      <c r="L943" s="6"/>
      <c r="M943" s="6"/>
      <c r="N943" s="6"/>
      <c r="O943" s="6"/>
      <c r="P943" s="6"/>
      <c r="Q943" s="6"/>
      <c r="R943" s="6"/>
      <c r="S943" s="6"/>
      <c r="T943" s="11"/>
    </row>
    <row r="944" spans="1:20" ht="28.5">
      <c r="A944" s="6">
        <v>1</v>
      </c>
      <c r="B944" s="6"/>
      <c r="C944" s="7" t="s">
        <v>1222</v>
      </c>
      <c r="D944" s="6"/>
      <c r="E944" s="6"/>
      <c r="F944" s="6"/>
      <c r="G944" s="6"/>
      <c r="H944" s="6"/>
      <c r="I944" s="6"/>
      <c r="J944" s="6"/>
      <c r="K944" s="6"/>
      <c r="L944" s="6"/>
      <c r="M944" s="6"/>
      <c r="N944" s="6"/>
      <c r="O944" s="6"/>
      <c r="P944" s="6"/>
      <c r="Q944" s="6"/>
      <c r="R944" s="6"/>
      <c r="S944" s="6"/>
      <c r="T944" s="11"/>
    </row>
    <row r="945" spans="1:32">
      <c r="A945" s="6">
        <v>1</v>
      </c>
      <c r="B945" s="6"/>
      <c r="C945" s="6"/>
      <c r="D945" s="6"/>
      <c r="E945" s="6"/>
      <c r="F945" s="6"/>
      <c r="G945" s="6"/>
      <c r="H945" s="6"/>
      <c r="I945" s="6"/>
      <c r="J945" s="6"/>
      <c r="K945" s="6"/>
      <c r="L945" s="6"/>
      <c r="M945" s="6"/>
      <c r="N945" s="6"/>
      <c r="O945" s="6"/>
      <c r="P945" s="6"/>
      <c r="Q945" s="6"/>
      <c r="R945" s="6"/>
      <c r="S945" s="6"/>
      <c r="T945" s="11"/>
    </row>
    <row r="946" spans="1:32" ht="60">
      <c r="A946" s="6">
        <v>1</v>
      </c>
      <c r="B946" s="6"/>
      <c r="C946" s="19" t="s">
        <v>1225</v>
      </c>
      <c r="D946" s="8" t="s">
        <v>17</v>
      </c>
      <c r="E946" s="9">
        <v>688148993</v>
      </c>
      <c r="F946" s="9">
        <v>695589643</v>
      </c>
      <c r="G946" s="9">
        <f>IFERROR(F946-E946,0)</f>
        <v>7440650</v>
      </c>
      <c r="H946" s="36">
        <f>IFERROR((F946/E946-1)*100,0)</f>
        <v>1.0812556692936903</v>
      </c>
      <c r="I946" s="9">
        <v>1836172908</v>
      </c>
      <c r="J946" s="10" t="s">
        <v>17</v>
      </c>
      <c r="K946" s="8" t="s">
        <v>17</v>
      </c>
      <c r="L946" s="7" t="s">
        <v>17</v>
      </c>
      <c r="M946" s="7" t="s">
        <v>17</v>
      </c>
      <c r="N946" s="9"/>
      <c r="O946" s="9"/>
      <c r="P946" s="9"/>
      <c r="Q946" s="9"/>
      <c r="R946" s="10" t="s">
        <v>17</v>
      </c>
      <c r="S946" s="10" t="s">
        <v>17</v>
      </c>
      <c r="T946" s="11" t="s">
        <v>17</v>
      </c>
    </row>
    <row r="947" spans="1:32">
      <c r="A947" s="1">
        <v>1</v>
      </c>
      <c r="B947" s="1"/>
      <c r="C947" s="2" t="s">
        <v>1226</v>
      </c>
      <c r="D947" s="14" t="s">
        <v>17</v>
      </c>
      <c r="E947" s="15"/>
      <c r="F947" s="15"/>
      <c r="G947" s="15"/>
      <c r="H947" s="16" t="s">
        <v>17</v>
      </c>
      <c r="I947" s="15"/>
      <c r="J947" s="16" t="s">
        <v>17</v>
      </c>
      <c r="K947" s="14" t="s">
        <v>17</v>
      </c>
      <c r="L947" s="3" t="s">
        <v>17</v>
      </c>
      <c r="M947" s="3" t="s">
        <v>17</v>
      </c>
      <c r="N947" s="15"/>
      <c r="O947" s="15"/>
      <c r="P947" s="15"/>
      <c r="Q947" s="15"/>
      <c r="R947" s="16" t="s">
        <v>17</v>
      </c>
      <c r="S947" s="16" t="s">
        <v>17</v>
      </c>
      <c r="T947" s="17" t="s">
        <v>17</v>
      </c>
    </row>
    <row r="948" spans="1:32" s="20" customFormat="1" ht="45">
      <c r="A948" s="6">
        <v>1</v>
      </c>
      <c r="B948" s="6"/>
      <c r="C948" s="19" t="s">
        <v>1227</v>
      </c>
      <c r="D948" s="8" t="s">
        <v>17</v>
      </c>
      <c r="E948" s="9"/>
      <c r="F948" s="9"/>
      <c r="G948" s="9"/>
      <c r="H948" s="10" t="s">
        <v>17</v>
      </c>
      <c r="I948" s="9"/>
      <c r="J948" s="10" t="s">
        <v>17</v>
      </c>
      <c r="K948" s="8" t="s">
        <v>17</v>
      </c>
      <c r="L948" s="7" t="s">
        <v>17</v>
      </c>
      <c r="M948" s="7" t="s">
        <v>17</v>
      </c>
      <c r="N948" s="9"/>
      <c r="O948" s="9"/>
      <c r="P948" s="9"/>
      <c r="Q948" s="9"/>
      <c r="R948" s="10" t="s">
        <v>17</v>
      </c>
      <c r="S948" s="10" t="s">
        <v>17</v>
      </c>
      <c r="T948" s="11" t="s">
        <v>17</v>
      </c>
      <c r="U948"/>
      <c r="V948"/>
      <c r="W948"/>
      <c r="X948"/>
      <c r="Y948"/>
      <c r="Z948"/>
      <c r="AA948"/>
      <c r="AB948"/>
      <c r="AC948"/>
      <c r="AD948"/>
      <c r="AE948"/>
      <c r="AF948"/>
    </row>
    <row r="949" spans="1:32" s="20" customFormat="1" ht="42.75">
      <c r="A949" s="6">
        <v>1</v>
      </c>
      <c r="B949" s="6"/>
      <c r="C949" s="7" t="s">
        <v>1228</v>
      </c>
      <c r="D949" s="8" t="s">
        <v>1229</v>
      </c>
      <c r="E949" s="9">
        <v>11781306.98</v>
      </c>
      <c r="F949" s="9">
        <v>16753485</v>
      </c>
      <c r="G949" s="9">
        <f>IFERROR(F949-E949,0)</f>
        <v>4972178.0199999996</v>
      </c>
      <c r="H949" s="36">
        <f>IFERROR((F949/E949-1)*100,0)</f>
        <v>42.203959445592851</v>
      </c>
      <c r="I949" s="9">
        <v>34814000</v>
      </c>
      <c r="J949" s="12">
        <v>48.1</v>
      </c>
      <c r="K949" s="8" t="s">
        <v>17</v>
      </c>
      <c r="L949" s="7" t="s">
        <v>17</v>
      </c>
      <c r="M949" s="7" t="s">
        <v>17</v>
      </c>
      <c r="N949" s="9"/>
      <c r="O949" s="9"/>
      <c r="P949" s="9"/>
      <c r="Q949" s="9"/>
      <c r="R949" s="10" t="s">
        <v>17</v>
      </c>
      <c r="S949" s="10" t="s">
        <v>17</v>
      </c>
      <c r="T949" s="11" t="s">
        <v>17</v>
      </c>
      <c r="U949"/>
      <c r="V949"/>
      <c r="W949"/>
      <c r="X949"/>
      <c r="Y949"/>
      <c r="Z949"/>
      <c r="AA949"/>
      <c r="AB949"/>
      <c r="AC949"/>
      <c r="AD949"/>
      <c r="AE949"/>
      <c r="AF949"/>
    </row>
    <row r="950" spans="1:32" s="20" customFormat="1" ht="28.5">
      <c r="A950" s="6">
        <v>1</v>
      </c>
      <c r="B950" s="6"/>
      <c r="C950" s="7" t="s">
        <v>1230</v>
      </c>
      <c r="D950" s="8" t="s">
        <v>17</v>
      </c>
      <c r="E950" s="9"/>
      <c r="F950" s="9"/>
      <c r="G950" s="9"/>
      <c r="H950" s="10" t="s">
        <v>17</v>
      </c>
      <c r="I950" s="9"/>
      <c r="J950" s="10" t="s">
        <v>17</v>
      </c>
      <c r="K950" s="8" t="s">
        <v>22</v>
      </c>
      <c r="L950" s="7" t="s">
        <v>1231</v>
      </c>
      <c r="M950" s="7" t="s">
        <v>1232</v>
      </c>
      <c r="N950" s="9">
        <v>60</v>
      </c>
      <c r="O950" s="9">
        <v>30</v>
      </c>
      <c r="P950" s="9">
        <v>17</v>
      </c>
      <c r="Q950" s="9">
        <v>11</v>
      </c>
      <c r="R950" s="13">
        <v>18.3</v>
      </c>
      <c r="S950" s="13">
        <v>-63.3</v>
      </c>
      <c r="T950" s="11" t="s">
        <v>3281</v>
      </c>
      <c r="U950"/>
      <c r="V950"/>
      <c r="W950"/>
      <c r="X950"/>
      <c r="Y950"/>
      <c r="Z950"/>
      <c r="AA950"/>
      <c r="AB950"/>
      <c r="AC950"/>
      <c r="AD950"/>
      <c r="AE950"/>
      <c r="AF950"/>
    </row>
    <row r="951" spans="1:32" s="20" customFormat="1">
      <c r="A951" s="6">
        <v>1</v>
      </c>
      <c r="B951" s="6"/>
      <c r="C951" s="6"/>
      <c r="D951" s="8" t="s">
        <v>17</v>
      </c>
      <c r="E951" s="9"/>
      <c r="F951" s="9"/>
      <c r="G951" s="9"/>
      <c r="H951" s="10" t="s">
        <v>17</v>
      </c>
      <c r="I951" s="9"/>
      <c r="J951" s="10" t="s">
        <v>17</v>
      </c>
      <c r="K951" s="8" t="s">
        <v>22</v>
      </c>
      <c r="L951" s="7" t="s">
        <v>1233</v>
      </c>
      <c r="M951" s="7" t="s">
        <v>73</v>
      </c>
      <c r="N951" s="9">
        <v>80</v>
      </c>
      <c r="O951" s="9">
        <v>40</v>
      </c>
      <c r="P951" s="9">
        <v>17</v>
      </c>
      <c r="Q951" s="9">
        <v>13</v>
      </c>
      <c r="R951" s="13">
        <v>16.3</v>
      </c>
      <c r="S951" s="13">
        <v>-67.5</v>
      </c>
      <c r="T951" s="11" t="s">
        <v>3281</v>
      </c>
      <c r="U951"/>
      <c r="V951"/>
      <c r="W951"/>
      <c r="X951"/>
      <c r="Y951"/>
      <c r="Z951"/>
      <c r="AA951"/>
      <c r="AB951"/>
      <c r="AC951"/>
      <c r="AD951"/>
      <c r="AE951"/>
      <c r="AF951"/>
    </row>
    <row r="952" spans="1:32" s="20" customFormat="1">
      <c r="A952" s="6">
        <v>1</v>
      </c>
      <c r="B952" s="6"/>
      <c r="C952" s="6"/>
      <c r="D952" s="8" t="s">
        <v>17</v>
      </c>
      <c r="E952" s="9"/>
      <c r="F952" s="9"/>
      <c r="G952" s="9"/>
      <c r="H952" s="10" t="s">
        <v>17</v>
      </c>
      <c r="I952" s="9"/>
      <c r="J952" s="10" t="s">
        <v>17</v>
      </c>
      <c r="K952" s="8" t="s">
        <v>22</v>
      </c>
      <c r="L952" s="7" t="s">
        <v>1234</v>
      </c>
      <c r="M952" s="7" t="s">
        <v>73</v>
      </c>
      <c r="N952" s="9">
        <v>4</v>
      </c>
      <c r="O952" s="9">
        <v>1</v>
      </c>
      <c r="P952" s="9">
        <v>0</v>
      </c>
      <c r="Q952" s="9">
        <v>0</v>
      </c>
      <c r="R952" s="10" t="s">
        <v>25</v>
      </c>
      <c r="S952" s="10" t="s">
        <v>25</v>
      </c>
      <c r="T952" s="11" t="s">
        <v>3281</v>
      </c>
      <c r="U952"/>
      <c r="V952"/>
      <c r="W952"/>
      <c r="X952"/>
      <c r="Y952"/>
      <c r="Z952"/>
      <c r="AA952"/>
      <c r="AB952"/>
      <c r="AC952"/>
      <c r="AD952"/>
      <c r="AE952"/>
      <c r="AF952"/>
    </row>
    <row r="953" spans="1:32" s="20" customFormat="1" ht="42.75">
      <c r="A953" s="6">
        <v>1</v>
      </c>
      <c r="B953" s="6"/>
      <c r="C953" s="6"/>
      <c r="D953" s="8" t="s">
        <v>17</v>
      </c>
      <c r="E953" s="9"/>
      <c r="F953" s="9"/>
      <c r="G953" s="9"/>
      <c r="H953" s="10" t="s">
        <v>17</v>
      </c>
      <c r="I953" s="9"/>
      <c r="J953" s="10" t="s">
        <v>17</v>
      </c>
      <c r="K953" s="8" t="s">
        <v>22</v>
      </c>
      <c r="L953" s="7" t="s">
        <v>1235</v>
      </c>
      <c r="M953" s="7" t="s">
        <v>1236</v>
      </c>
      <c r="N953" s="9">
        <v>30</v>
      </c>
      <c r="O953" s="9">
        <v>12</v>
      </c>
      <c r="P953" s="9">
        <v>0</v>
      </c>
      <c r="Q953" s="9">
        <v>3</v>
      </c>
      <c r="R953" s="13">
        <v>10</v>
      </c>
      <c r="S953" s="13">
        <v>-75</v>
      </c>
      <c r="T953" s="11" t="s">
        <v>3281</v>
      </c>
      <c r="U953"/>
      <c r="V953"/>
      <c r="W953"/>
      <c r="X953"/>
      <c r="Y953"/>
      <c r="Z953"/>
      <c r="AA953"/>
      <c r="AB953"/>
      <c r="AC953"/>
      <c r="AD953"/>
      <c r="AE953"/>
      <c r="AF953"/>
    </row>
    <row r="954" spans="1:32" s="20" customFormat="1" ht="28.5">
      <c r="A954" s="6">
        <v>1</v>
      </c>
      <c r="B954" s="6"/>
      <c r="C954" s="6"/>
      <c r="D954" s="8" t="s">
        <v>17</v>
      </c>
      <c r="E954" s="9"/>
      <c r="F954" s="9"/>
      <c r="G954" s="9"/>
      <c r="H954" s="10" t="s">
        <v>17</v>
      </c>
      <c r="I954" s="9"/>
      <c r="J954" s="10" t="s">
        <v>17</v>
      </c>
      <c r="K954" s="8" t="s">
        <v>22</v>
      </c>
      <c r="L954" s="7" t="s">
        <v>1237</v>
      </c>
      <c r="M954" s="7" t="s">
        <v>646</v>
      </c>
      <c r="N954" s="9">
        <v>6</v>
      </c>
      <c r="O954" s="9">
        <v>0</v>
      </c>
      <c r="P954" s="34" t="s">
        <v>3217</v>
      </c>
      <c r="Q954" s="9">
        <v>0</v>
      </c>
      <c r="R954" s="10" t="s">
        <v>25</v>
      </c>
      <c r="S954" s="13">
        <v>0</v>
      </c>
      <c r="T954" s="11" t="s">
        <v>3281</v>
      </c>
      <c r="U954"/>
      <c r="V954"/>
      <c r="W954"/>
      <c r="X954"/>
      <c r="Y954"/>
      <c r="Z954"/>
      <c r="AA954"/>
      <c r="AB954"/>
      <c r="AC954"/>
      <c r="AD954"/>
      <c r="AE954"/>
      <c r="AF954"/>
    </row>
    <row r="955" spans="1:32" s="20" customFormat="1">
      <c r="A955" s="6">
        <v>1</v>
      </c>
      <c r="B955" s="6"/>
      <c r="C955" s="6"/>
      <c r="D955" s="8" t="s">
        <v>17</v>
      </c>
      <c r="E955" s="9"/>
      <c r="F955" s="9"/>
      <c r="G955" s="9"/>
      <c r="H955" s="10" t="s">
        <v>17</v>
      </c>
      <c r="I955" s="9"/>
      <c r="J955" s="10" t="s">
        <v>17</v>
      </c>
      <c r="K955" s="8" t="s">
        <v>22</v>
      </c>
      <c r="L955" s="7" t="s">
        <v>1238</v>
      </c>
      <c r="M955" s="7" t="s">
        <v>1239</v>
      </c>
      <c r="N955" s="9">
        <v>5</v>
      </c>
      <c r="O955" s="9">
        <v>1</v>
      </c>
      <c r="P955" s="34" t="s">
        <v>3217</v>
      </c>
      <c r="Q955" s="9">
        <v>0</v>
      </c>
      <c r="R955" s="10" t="s">
        <v>25</v>
      </c>
      <c r="S955" s="10" t="s">
        <v>25</v>
      </c>
      <c r="T955" s="11" t="s">
        <v>3281</v>
      </c>
      <c r="U955"/>
      <c r="V955"/>
      <c r="W955"/>
      <c r="X955"/>
      <c r="Y955"/>
      <c r="Z955"/>
      <c r="AA955"/>
      <c r="AB955"/>
      <c r="AC955"/>
      <c r="AD955"/>
      <c r="AE955"/>
      <c r="AF955"/>
    </row>
    <row r="956" spans="1:32" s="20" customFormat="1" ht="30">
      <c r="A956" s="6">
        <v>1</v>
      </c>
      <c r="B956" s="6"/>
      <c r="C956" s="19" t="s">
        <v>1240</v>
      </c>
      <c r="D956" s="8" t="s">
        <v>17</v>
      </c>
      <c r="E956" s="9"/>
      <c r="F956" s="9"/>
      <c r="G956" s="9"/>
      <c r="H956" s="10" t="s">
        <v>17</v>
      </c>
      <c r="I956" s="9"/>
      <c r="J956" s="10" t="s">
        <v>17</v>
      </c>
      <c r="K956" s="8" t="s">
        <v>17</v>
      </c>
      <c r="L956" s="7" t="s">
        <v>17</v>
      </c>
      <c r="M956" s="7" t="s">
        <v>17</v>
      </c>
      <c r="N956" s="9"/>
      <c r="O956" s="9"/>
      <c r="P956" s="9"/>
      <c r="Q956" s="9"/>
      <c r="R956" s="10" t="s">
        <v>17</v>
      </c>
      <c r="S956" s="10" t="s">
        <v>17</v>
      </c>
      <c r="T956" s="11" t="s">
        <v>17</v>
      </c>
      <c r="U956"/>
      <c r="V956"/>
      <c r="W956"/>
      <c r="X956"/>
      <c r="Y956"/>
      <c r="Z956"/>
      <c r="AA956"/>
      <c r="AB956"/>
      <c r="AC956"/>
      <c r="AD956"/>
      <c r="AE956"/>
      <c r="AF956"/>
    </row>
    <row r="957" spans="1:32" s="20" customFormat="1" ht="28.5">
      <c r="A957" s="6">
        <v>1</v>
      </c>
      <c r="B957" s="6"/>
      <c r="C957" s="7" t="s">
        <v>1241</v>
      </c>
      <c r="D957" s="8" t="s">
        <v>1229</v>
      </c>
      <c r="E957" s="9">
        <v>54298462.390000001</v>
      </c>
      <c r="F957" s="9">
        <v>78885748</v>
      </c>
      <c r="G957" s="9">
        <f>IFERROR(F957-E957,0)</f>
        <v>24587285.609999999</v>
      </c>
      <c r="H957" s="36">
        <f>IFERROR((F957/E957-1)*100,0)</f>
        <v>45.281734560734385</v>
      </c>
      <c r="I957" s="9">
        <v>226791824</v>
      </c>
      <c r="J957" s="12">
        <v>34.799999999999997</v>
      </c>
      <c r="K957" s="8" t="s">
        <v>17</v>
      </c>
      <c r="L957" s="7" t="s">
        <v>17</v>
      </c>
      <c r="M957" s="7" t="s">
        <v>17</v>
      </c>
      <c r="N957" s="9"/>
      <c r="O957" s="9"/>
      <c r="P957" s="9"/>
      <c r="Q957" s="9"/>
      <c r="R957" s="10" t="s">
        <v>17</v>
      </c>
      <c r="S957" s="10" t="s">
        <v>17</v>
      </c>
      <c r="T957" s="11" t="s">
        <v>17</v>
      </c>
      <c r="U957"/>
      <c r="V957"/>
      <c r="W957"/>
      <c r="X957"/>
      <c r="Y957"/>
      <c r="Z957"/>
      <c r="AA957"/>
      <c r="AB957"/>
      <c r="AC957"/>
      <c r="AD957"/>
      <c r="AE957"/>
      <c r="AF957"/>
    </row>
    <row r="958" spans="1:32" s="20" customFormat="1" ht="28.5">
      <c r="A958" s="6">
        <v>1</v>
      </c>
      <c r="B958" s="6"/>
      <c r="C958" s="7" t="s">
        <v>1242</v>
      </c>
      <c r="D958" s="8" t="s">
        <v>17</v>
      </c>
      <c r="E958" s="9"/>
      <c r="F958" s="9"/>
      <c r="G958" s="9"/>
      <c r="H958" s="10" t="s">
        <v>17</v>
      </c>
      <c r="I958" s="9"/>
      <c r="J958" s="10" t="s">
        <v>17</v>
      </c>
      <c r="K958" s="8" t="s">
        <v>22</v>
      </c>
      <c r="L958" s="7" t="s">
        <v>1243</v>
      </c>
      <c r="M958" s="7" t="s">
        <v>310</v>
      </c>
      <c r="N958" s="9">
        <v>10000</v>
      </c>
      <c r="O958" s="9">
        <v>5000</v>
      </c>
      <c r="P958" s="34">
        <v>5603</v>
      </c>
      <c r="Q958" s="9">
        <v>4825</v>
      </c>
      <c r="R958" s="13">
        <v>48.3</v>
      </c>
      <c r="S958" s="13">
        <v>-3.5</v>
      </c>
      <c r="T958" s="11" t="s">
        <v>3282</v>
      </c>
      <c r="U958"/>
      <c r="V958"/>
      <c r="W958"/>
      <c r="X958"/>
      <c r="Y958"/>
      <c r="Z958"/>
      <c r="AA958"/>
      <c r="AB958"/>
      <c r="AC958"/>
      <c r="AD958"/>
      <c r="AE958"/>
      <c r="AF958"/>
    </row>
    <row r="959" spans="1:32" s="20" customFormat="1" ht="42.75">
      <c r="A959" s="6">
        <v>1</v>
      </c>
      <c r="B959" s="6"/>
      <c r="C959" s="6"/>
      <c r="D959" s="8" t="s">
        <v>17</v>
      </c>
      <c r="E959" s="9"/>
      <c r="F959" s="9"/>
      <c r="G959" s="9"/>
      <c r="H959" s="10" t="s">
        <v>17</v>
      </c>
      <c r="I959" s="9"/>
      <c r="J959" s="10" t="s">
        <v>17</v>
      </c>
      <c r="K959" s="8" t="s">
        <v>22</v>
      </c>
      <c r="L959" s="7" t="s">
        <v>1244</v>
      </c>
      <c r="M959" s="7" t="s">
        <v>1245</v>
      </c>
      <c r="N959" s="9">
        <v>7</v>
      </c>
      <c r="O959" s="9">
        <v>3</v>
      </c>
      <c r="P959" s="34">
        <v>0</v>
      </c>
      <c r="Q959" s="9">
        <v>0</v>
      </c>
      <c r="R959" s="10" t="s">
        <v>25</v>
      </c>
      <c r="S959" s="10" t="s">
        <v>25</v>
      </c>
      <c r="T959" s="11" t="s">
        <v>3283</v>
      </c>
      <c r="U959"/>
      <c r="V959"/>
      <c r="W959"/>
      <c r="X959"/>
      <c r="Y959"/>
      <c r="Z959"/>
      <c r="AA959"/>
      <c r="AB959"/>
      <c r="AC959"/>
      <c r="AD959"/>
      <c r="AE959"/>
      <c r="AF959"/>
    </row>
    <row r="960" spans="1:32" s="20" customFormat="1">
      <c r="A960" s="6">
        <v>1</v>
      </c>
      <c r="B960" s="6"/>
      <c r="C960" s="6"/>
      <c r="D960" s="8" t="s">
        <v>17</v>
      </c>
      <c r="E960" s="9"/>
      <c r="F960" s="9"/>
      <c r="G960" s="9"/>
      <c r="H960" s="10" t="s">
        <v>17</v>
      </c>
      <c r="I960" s="9"/>
      <c r="J960" s="10" t="s">
        <v>17</v>
      </c>
      <c r="K960" s="8" t="s">
        <v>22</v>
      </c>
      <c r="L960" s="7" t="s">
        <v>1246</v>
      </c>
      <c r="M960" s="7" t="s">
        <v>102</v>
      </c>
      <c r="N960" s="9">
        <v>15</v>
      </c>
      <c r="O960" s="9">
        <v>6</v>
      </c>
      <c r="P960" s="34" t="s">
        <v>3217</v>
      </c>
      <c r="Q960" s="9">
        <v>6</v>
      </c>
      <c r="R960" s="13">
        <v>40</v>
      </c>
      <c r="S960" s="13">
        <v>0</v>
      </c>
      <c r="T960" s="11" t="s">
        <v>17</v>
      </c>
      <c r="U960"/>
      <c r="V960"/>
      <c r="W960"/>
      <c r="X960"/>
      <c r="Y960"/>
      <c r="Z960"/>
      <c r="AA960"/>
      <c r="AB960"/>
      <c r="AC960"/>
      <c r="AD960"/>
      <c r="AE960"/>
      <c r="AF960"/>
    </row>
    <row r="961" spans="1:32" s="20" customFormat="1" ht="42.75">
      <c r="A961" s="6">
        <v>1</v>
      </c>
      <c r="B961" s="6"/>
      <c r="C961" s="6"/>
      <c r="D961" s="8" t="s">
        <v>17</v>
      </c>
      <c r="E961" s="9"/>
      <c r="F961" s="9"/>
      <c r="G961" s="9"/>
      <c r="H961" s="10" t="s">
        <v>17</v>
      </c>
      <c r="I961" s="9"/>
      <c r="J961" s="10" t="s">
        <v>17</v>
      </c>
      <c r="K961" s="8" t="s">
        <v>22</v>
      </c>
      <c r="L961" s="7" t="s">
        <v>1247</v>
      </c>
      <c r="M961" s="7" t="s">
        <v>615</v>
      </c>
      <c r="N961" s="9">
        <v>12</v>
      </c>
      <c r="O961" s="9">
        <v>6</v>
      </c>
      <c r="P961" s="34">
        <v>5</v>
      </c>
      <c r="Q961" s="9">
        <v>8</v>
      </c>
      <c r="R961" s="13">
        <v>66.7</v>
      </c>
      <c r="S961" s="13">
        <v>33.299999999999997</v>
      </c>
      <c r="T961" s="11" t="s">
        <v>3284</v>
      </c>
      <c r="U961"/>
      <c r="V961"/>
      <c r="W961"/>
      <c r="X961"/>
      <c r="Y961"/>
      <c r="Z961"/>
      <c r="AA961"/>
      <c r="AB961"/>
      <c r="AC961"/>
      <c r="AD961"/>
      <c r="AE961"/>
      <c r="AF961"/>
    </row>
    <row r="962" spans="1:32" s="20" customFormat="1">
      <c r="A962" s="6">
        <v>1</v>
      </c>
      <c r="B962" s="6"/>
      <c r="C962" s="6"/>
      <c r="D962" s="8" t="s">
        <v>17</v>
      </c>
      <c r="E962" s="9"/>
      <c r="F962" s="9"/>
      <c r="G962" s="9"/>
      <c r="H962" s="10" t="s">
        <v>17</v>
      </c>
      <c r="I962" s="9"/>
      <c r="J962" s="10" t="s">
        <v>17</v>
      </c>
      <c r="K962" s="8" t="s">
        <v>22</v>
      </c>
      <c r="L962" s="7" t="s">
        <v>1248</v>
      </c>
      <c r="M962" s="7" t="s">
        <v>479</v>
      </c>
      <c r="N962" s="9">
        <v>25</v>
      </c>
      <c r="O962" s="9">
        <v>10</v>
      </c>
      <c r="P962" s="34">
        <v>10</v>
      </c>
      <c r="Q962" s="9">
        <v>10</v>
      </c>
      <c r="R962" s="13">
        <v>40</v>
      </c>
      <c r="S962" s="13">
        <v>0</v>
      </c>
      <c r="T962" s="11" t="s">
        <v>17</v>
      </c>
      <c r="U962"/>
      <c r="V962"/>
      <c r="W962"/>
      <c r="X962"/>
      <c r="Y962"/>
      <c r="Z962"/>
      <c r="AA962"/>
      <c r="AB962"/>
      <c r="AC962"/>
      <c r="AD962"/>
      <c r="AE962"/>
      <c r="AF962"/>
    </row>
    <row r="963" spans="1:32" s="20" customFormat="1" ht="42.75">
      <c r="A963" s="6">
        <v>1</v>
      </c>
      <c r="B963" s="6"/>
      <c r="C963" s="6"/>
      <c r="D963" s="8" t="s">
        <v>17</v>
      </c>
      <c r="E963" s="9"/>
      <c r="F963" s="9"/>
      <c r="G963" s="9"/>
      <c r="H963" s="10" t="s">
        <v>17</v>
      </c>
      <c r="I963" s="9"/>
      <c r="J963" s="10" t="s">
        <v>17</v>
      </c>
      <c r="K963" s="8" t="s">
        <v>22</v>
      </c>
      <c r="L963" s="7" t="s">
        <v>1248</v>
      </c>
      <c r="M963" s="7" t="s">
        <v>1249</v>
      </c>
      <c r="N963" s="9">
        <v>60</v>
      </c>
      <c r="O963" s="9">
        <v>30</v>
      </c>
      <c r="P963" s="34">
        <v>26</v>
      </c>
      <c r="Q963" s="9">
        <v>35</v>
      </c>
      <c r="R963" s="13">
        <v>58.3</v>
      </c>
      <c r="S963" s="13">
        <v>16.7</v>
      </c>
      <c r="T963" s="11" t="s">
        <v>1250</v>
      </c>
      <c r="U963"/>
      <c r="V963"/>
      <c r="W963"/>
      <c r="X963"/>
      <c r="Y963"/>
      <c r="Z963"/>
      <c r="AA963"/>
      <c r="AB963"/>
      <c r="AC963"/>
      <c r="AD963"/>
      <c r="AE963"/>
      <c r="AF963"/>
    </row>
    <row r="964" spans="1:32" s="20" customFormat="1" ht="42.75">
      <c r="A964" s="6">
        <v>1</v>
      </c>
      <c r="B964" s="6"/>
      <c r="C964" s="6"/>
      <c r="D964" s="8" t="s">
        <v>17</v>
      </c>
      <c r="E964" s="9"/>
      <c r="F964" s="9"/>
      <c r="G964" s="9"/>
      <c r="H964" s="10" t="s">
        <v>17</v>
      </c>
      <c r="I964" s="9"/>
      <c r="J964" s="10" t="s">
        <v>17</v>
      </c>
      <c r="K964" s="8" t="s">
        <v>22</v>
      </c>
      <c r="L964" s="7" t="s">
        <v>1251</v>
      </c>
      <c r="M964" s="7" t="s">
        <v>1252</v>
      </c>
      <c r="N964" s="9">
        <v>9</v>
      </c>
      <c r="O964" s="9">
        <v>9</v>
      </c>
      <c r="P964" s="34">
        <v>3</v>
      </c>
      <c r="Q964" s="9">
        <v>4</v>
      </c>
      <c r="R964" s="13">
        <v>44.4</v>
      </c>
      <c r="S964" s="13">
        <v>-55.6</v>
      </c>
      <c r="T964" s="11" t="s">
        <v>3285</v>
      </c>
      <c r="U964"/>
      <c r="V964"/>
      <c r="W964"/>
      <c r="X964"/>
      <c r="Y964"/>
      <c r="Z964"/>
      <c r="AA964"/>
      <c r="AB964"/>
      <c r="AC964"/>
      <c r="AD964"/>
      <c r="AE964"/>
      <c r="AF964"/>
    </row>
    <row r="965" spans="1:32" s="20" customFormat="1" ht="42.75">
      <c r="A965" s="6">
        <v>1</v>
      </c>
      <c r="B965" s="6"/>
      <c r="C965" s="6"/>
      <c r="D965" s="8" t="s">
        <v>17</v>
      </c>
      <c r="E965" s="9"/>
      <c r="F965" s="9"/>
      <c r="G965" s="9"/>
      <c r="H965" s="10" t="s">
        <v>17</v>
      </c>
      <c r="I965" s="9"/>
      <c r="J965" s="10" t="s">
        <v>17</v>
      </c>
      <c r="K965" s="8" t="s">
        <v>22</v>
      </c>
      <c r="L965" s="7" t="s">
        <v>1253</v>
      </c>
      <c r="M965" s="7" t="s">
        <v>1254</v>
      </c>
      <c r="N965" s="9">
        <v>30</v>
      </c>
      <c r="O965" s="9">
        <v>14</v>
      </c>
      <c r="P965" s="34" t="s">
        <v>3217</v>
      </c>
      <c r="Q965" s="9">
        <v>6</v>
      </c>
      <c r="R965" s="13">
        <v>20</v>
      </c>
      <c r="S965" s="13">
        <v>-57.1</v>
      </c>
      <c r="T965" s="11" t="s">
        <v>3286</v>
      </c>
      <c r="U965"/>
      <c r="V965"/>
      <c r="W965"/>
      <c r="X965"/>
      <c r="Y965"/>
      <c r="Z965"/>
      <c r="AA965"/>
      <c r="AB965"/>
      <c r="AC965"/>
      <c r="AD965"/>
      <c r="AE965"/>
      <c r="AF965"/>
    </row>
    <row r="966" spans="1:32" s="20" customFormat="1" ht="85.5">
      <c r="A966" s="6">
        <v>1</v>
      </c>
      <c r="B966" s="6"/>
      <c r="C966" s="6"/>
      <c r="D966" s="8" t="s">
        <v>17</v>
      </c>
      <c r="E966" s="9"/>
      <c r="F966" s="9"/>
      <c r="G966" s="9"/>
      <c r="H966" s="10" t="s">
        <v>17</v>
      </c>
      <c r="I966" s="9"/>
      <c r="J966" s="10" t="s">
        <v>17</v>
      </c>
      <c r="K966" s="8" t="s">
        <v>22</v>
      </c>
      <c r="L966" s="7" t="s">
        <v>1255</v>
      </c>
      <c r="M966" s="7" t="s">
        <v>310</v>
      </c>
      <c r="N966" s="9">
        <v>1000</v>
      </c>
      <c r="O966" s="9">
        <v>500</v>
      </c>
      <c r="P966" s="34" t="s">
        <v>3217</v>
      </c>
      <c r="Q966" s="9">
        <v>73</v>
      </c>
      <c r="R966" s="13">
        <v>7.3</v>
      </c>
      <c r="S966" s="13">
        <v>-85.4</v>
      </c>
      <c r="T966" s="11" t="s">
        <v>3287</v>
      </c>
      <c r="U966"/>
      <c r="V966"/>
      <c r="W966"/>
      <c r="X966"/>
      <c r="Y966"/>
      <c r="Z966"/>
      <c r="AA966"/>
      <c r="AB966"/>
      <c r="AC966"/>
      <c r="AD966"/>
      <c r="AE966"/>
      <c r="AF966"/>
    </row>
    <row r="967" spans="1:32" s="20" customFormat="1" ht="28.5">
      <c r="A967" s="6">
        <v>1</v>
      </c>
      <c r="B967" s="6"/>
      <c r="C967" s="6"/>
      <c r="D967" s="8" t="s">
        <v>17</v>
      </c>
      <c r="E967" s="9"/>
      <c r="F967" s="9"/>
      <c r="G967" s="9"/>
      <c r="H967" s="10" t="s">
        <v>17</v>
      </c>
      <c r="I967" s="9"/>
      <c r="J967" s="10" t="s">
        <v>17</v>
      </c>
      <c r="K967" s="8" t="s">
        <v>22</v>
      </c>
      <c r="L967" s="7" t="s">
        <v>1256</v>
      </c>
      <c r="M967" s="7" t="s">
        <v>1257</v>
      </c>
      <c r="N967" s="9">
        <v>3</v>
      </c>
      <c r="O967" s="9">
        <v>0</v>
      </c>
      <c r="P967" s="34" t="s">
        <v>3217</v>
      </c>
      <c r="Q967" s="9">
        <v>0</v>
      </c>
      <c r="R967" s="10" t="s">
        <v>25</v>
      </c>
      <c r="S967" s="13">
        <v>0</v>
      </c>
      <c r="T967" s="11" t="s">
        <v>17</v>
      </c>
      <c r="U967"/>
      <c r="V967"/>
      <c r="W967"/>
      <c r="X967"/>
      <c r="Y967"/>
      <c r="Z967"/>
      <c r="AA967"/>
      <c r="AB967"/>
      <c r="AC967"/>
      <c r="AD967"/>
      <c r="AE967"/>
      <c r="AF967"/>
    </row>
    <row r="968" spans="1:32" s="20" customFormat="1" ht="28.5">
      <c r="A968" s="6">
        <v>1</v>
      </c>
      <c r="B968" s="6"/>
      <c r="C968" s="7" t="s">
        <v>1258</v>
      </c>
      <c r="D968" s="8" t="s">
        <v>1229</v>
      </c>
      <c r="E968" s="9">
        <v>715142385.06999993</v>
      </c>
      <c r="F968" s="9">
        <v>692011984</v>
      </c>
      <c r="G968" s="9">
        <f>IFERROR(F968-E968,0)</f>
        <v>-23130401.069999933</v>
      </c>
      <c r="H968" s="36">
        <f>IFERROR((F968/E968-1)*100,0)</f>
        <v>-3.2343770349642864</v>
      </c>
      <c r="I968" s="9">
        <v>937145265</v>
      </c>
      <c r="J968" s="12">
        <v>73.8</v>
      </c>
      <c r="K968" s="8" t="s">
        <v>17</v>
      </c>
      <c r="L968" s="7" t="s">
        <v>17</v>
      </c>
      <c r="M968" s="7" t="s">
        <v>17</v>
      </c>
      <c r="N968" s="9"/>
      <c r="O968" s="9"/>
      <c r="P968" s="9"/>
      <c r="Q968" s="9"/>
      <c r="R968" s="10" t="s">
        <v>17</v>
      </c>
      <c r="S968" s="10" t="s">
        <v>17</v>
      </c>
      <c r="T968" s="11" t="s">
        <v>17</v>
      </c>
      <c r="U968"/>
      <c r="V968"/>
      <c r="W968"/>
      <c r="X968"/>
      <c r="Y968"/>
      <c r="Z968"/>
      <c r="AA968"/>
      <c r="AB968"/>
      <c r="AC968"/>
      <c r="AD968"/>
      <c r="AE968"/>
      <c r="AF968"/>
    </row>
    <row r="969" spans="1:32" s="20" customFormat="1" ht="42.75">
      <c r="A969" s="6">
        <v>1</v>
      </c>
      <c r="B969" s="6"/>
      <c r="C969" s="7" t="s">
        <v>1242</v>
      </c>
      <c r="D969" s="8" t="s">
        <v>17</v>
      </c>
      <c r="E969" s="9"/>
      <c r="F969" s="9"/>
      <c r="G969" s="9"/>
      <c r="H969" s="10" t="s">
        <v>17</v>
      </c>
      <c r="I969" s="9"/>
      <c r="J969" s="10" t="s">
        <v>17</v>
      </c>
      <c r="K969" s="8" t="s">
        <v>22</v>
      </c>
      <c r="L969" s="7" t="s">
        <v>1259</v>
      </c>
      <c r="M969" s="7" t="s">
        <v>1260</v>
      </c>
      <c r="N969" s="9">
        <v>600</v>
      </c>
      <c r="O969" s="9">
        <v>300</v>
      </c>
      <c r="P969" s="34">
        <v>458</v>
      </c>
      <c r="Q969" s="9">
        <v>1427</v>
      </c>
      <c r="R969" s="13">
        <v>237.8</v>
      </c>
      <c r="S969" s="13">
        <v>375.7</v>
      </c>
      <c r="T969" s="11" t="s">
        <v>3103</v>
      </c>
      <c r="U969"/>
      <c r="V969"/>
      <c r="W969"/>
      <c r="X969"/>
      <c r="Y969"/>
      <c r="Z969"/>
      <c r="AA969"/>
      <c r="AB969"/>
      <c r="AC969"/>
      <c r="AD969"/>
      <c r="AE969"/>
      <c r="AF969"/>
    </row>
    <row r="970" spans="1:32" s="20" customFormat="1">
      <c r="A970" s="6">
        <v>1</v>
      </c>
      <c r="B970" s="6"/>
      <c r="C970" s="6"/>
      <c r="D970" s="6"/>
      <c r="E970" s="6"/>
      <c r="F970" s="6"/>
      <c r="G970" s="6"/>
      <c r="H970" s="6"/>
      <c r="I970" s="6"/>
      <c r="J970" s="6"/>
      <c r="K970" s="6"/>
      <c r="L970" s="6"/>
      <c r="M970" s="6"/>
      <c r="N970" s="6"/>
      <c r="O970" s="6"/>
      <c r="P970" s="6"/>
      <c r="Q970" s="6"/>
      <c r="R970" s="6"/>
      <c r="S970" s="6"/>
      <c r="T970" s="11"/>
      <c r="U970"/>
      <c r="V970"/>
      <c r="W970"/>
      <c r="X970"/>
      <c r="Y970"/>
      <c r="Z970"/>
      <c r="AA970"/>
      <c r="AB970"/>
      <c r="AC970"/>
      <c r="AD970"/>
      <c r="AE970"/>
      <c r="AF970"/>
    </row>
    <row r="971" spans="1:32" s="20" customFormat="1" ht="28.5">
      <c r="A971" s="6">
        <v>1</v>
      </c>
      <c r="B971" s="6"/>
      <c r="C971" s="6"/>
      <c r="D971" s="8" t="s">
        <v>17</v>
      </c>
      <c r="E971" s="9"/>
      <c r="F971" s="9"/>
      <c r="G971" s="9"/>
      <c r="H971" s="10" t="s">
        <v>17</v>
      </c>
      <c r="I971" s="9"/>
      <c r="J971" s="10" t="s">
        <v>17</v>
      </c>
      <c r="K971" s="8" t="s">
        <v>22</v>
      </c>
      <c r="L971" s="7" t="s">
        <v>1261</v>
      </c>
      <c r="M971" s="7" t="s">
        <v>615</v>
      </c>
      <c r="N971" s="9">
        <v>1000</v>
      </c>
      <c r="O971" s="9">
        <v>500</v>
      </c>
      <c r="P971" s="34">
        <v>461</v>
      </c>
      <c r="Q971" s="9">
        <v>265</v>
      </c>
      <c r="R971" s="13">
        <v>26.5</v>
      </c>
      <c r="S971" s="13">
        <v>-47</v>
      </c>
      <c r="T971" s="11" t="s">
        <v>1262</v>
      </c>
      <c r="U971"/>
      <c r="V971"/>
      <c r="W971"/>
      <c r="X971"/>
      <c r="Y971"/>
      <c r="Z971"/>
      <c r="AA971"/>
      <c r="AB971"/>
      <c r="AC971"/>
      <c r="AD971"/>
      <c r="AE971"/>
      <c r="AF971"/>
    </row>
    <row r="972" spans="1:32" s="20" customFormat="1" ht="57">
      <c r="A972" s="6">
        <v>1</v>
      </c>
      <c r="B972" s="6"/>
      <c r="C972" s="6"/>
      <c r="D972" s="8" t="s">
        <v>17</v>
      </c>
      <c r="E972" s="9"/>
      <c r="F972" s="9"/>
      <c r="G972" s="9"/>
      <c r="H972" s="10" t="s">
        <v>17</v>
      </c>
      <c r="I972" s="9"/>
      <c r="J972" s="10" t="s">
        <v>17</v>
      </c>
      <c r="K972" s="8" t="s">
        <v>22</v>
      </c>
      <c r="L972" s="7" t="s">
        <v>1263</v>
      </c>
      <c r="M972" s="7" t="s">
        <v>1264</v>
      </c>
      <c r="N972" s="9">
        <v>5</v>
      </c>
      <c r="O972" s="9">
        <v>1</v>
      </c>
      <c r="P972" s="34" t="s">
        <v>3217</v>
      </c>
      <c r="Q972" s="9">
        <v>0</v>
      </c>
      <c r="R972" s="10" t="s">
        <v>25</v>
      </c>
      <c r="S972" s="10" t="s">
        <v>25</v>
      </c>
      <c r="T972" s="11" t="s">
        <v>1265</v>
      </c>
      <c r="U972"/>
      <c r="V972"/>
      <c r="W972"/>
      <c r="X972"/>
      <c r="Y972"/>
      <c r="Z972"/>
      <c r="AA972"/>
      <c r="AB972"/>
      <c r="AC972"/>
      <c r="AD972"/>
      <c r="AE972"/>
      <c r="AF972"/>
    </row>
    <row r="973" spans="1:32" s="20" customFormat="1">
      <c r="A973" s="6">
        <v>1</v>
      </c>
      <c r="B973" s="6"/>
      <c r="C973" s="6"/>
      <c r="D973" s="8" t="s">
        <v>17</v>
      </c>
      <c r="E973" s="9"/>
      <c r="F973" s="9"/>
      <c r="G973" s="9"/>
      <c r="H973" s="10" t="s">
        <v>17</v>
      </c>
      <c r="I973" s="9"/>
      <c r="J973" s="10" t="s">
        <v>17</v>
      </c>
      <c r="K973" s="8" t="s">
        <v>22</v>
      </c>
      <c r="L973" s="7" t="s">
        <v>1266</v>
      </c>
      <c r="M973" s="7" t="s">
        <v>470</v>
      </c>
      <c r="N973" s="9">
        <v>10</v>
      </c>
      <c r="O973" s="9">
        <v>4</v>
      </c>
      <c r="P973" s="34" t="s">
        <v>3217</v>
      </c>
      <c r="Q973" s="9">
        <v>7</v>
      </c>
      <c r="R973" s="13">
        <v>70</v>
      </c>
      <c r="S973" s="13">
        <v>75</v>
      </c>
      <c r="T973" s="11" t="s">
        <v>3288</v>
      </c>
      <c r="U973"/>
      <c r="V973"/>
      <c r="W973"/>
      <c r="X973"/>
      <c r="Y973"/>
      <c r="Z973"/>
      <c r="AA973"/>
      <c r="AB973"/>
      <c r="AC973"/>
      <c r="AD973"/>
      <c r="AE973"/>
      <c r="AF973"/>
    </row>
    <row r="974" spans="1:32" s="20" customFormat="1" ht="42.75">
      <c r="A974" s="6">
        <v>1</v>
      </c>
      <c r="B974" s="6"/>
      <c r="C974" s="6"/>
      <c r="D974" s="8" t="s">
        <v>17</v>
      </c>
      <c r="E974" s="9"/>
      <c r="F974" s="9"/>
      <c r="G974" s="9"/>
      <c r="H974" s="10" t="s">
        <v>17</v>
      </c>
      <c r="I974" s="9"/>
      <c r="J974" s="10" t="s">
        <v>17</v>
      </c>
      <c r="K974" s="8" t="s">
        <v>22</v>
      </c>
      <c r="L974" s="7" t="s">
        <v>1267</v>
      </c>
      <c r="M974" s="7" t="s">
        <v>1268</v>
      </c>
      <c r="N974" s="9">
        <v>7</v>
      </c>
      <c r="O974" s="9">
        <v>2</v>
      </c>
      <c r="P974" s="34" t="s">
        <v>3217</v>
      </c>
      <c r="Q974" s="9">
        <v>0</v>
      </c>
      <c r="R974" s="10" t="s">
        <v>25</v>
      </c>
      <c r="S974" s="10" t="s">
        <v>25</v>
      </c>
      <c r="T974" s="11" t="s">
        <v>3289</v>
      </c>
      <c r="U974"/>
      <c r="V974"/>
      <c r="W974"/>
      <c r="X974"/>
      <c r="Y974"/>
      <c r="Z974"/>
      <c r="AA974"/>
      <c r="AB974"/>
      <c r="AC974"/>
      <c r="AD974"/>
      <c r="AE974"/>
      <c r="AF974"/>
    </row>
    <row r="975" spans="1:32" s="20" customFormat="1">
      <c r="A975" s="6">
        <v>1</v>
      </c>
      <c r="B975" s="6"/>
      <c r="C975" s="6"/>
      <c r="D975" s="8" t="s">
        <v>17</v>
      </c>
      <c r="E975" s="9"/>
      <c r="F975" s="9"/>
      <c r="G975" s="9"/>
      <c r="H975" s="10" t="s">
        <v>17</v>
      </c>
      <c r="I975" s="9"/>
      <c r="J975" s="10" t="s">
        <v>17</v>
      </c>
      <c r="K975" s="8" t="s">
        <v>22</v>
      </c>
      <c r="L975" s="7" t="s">
        <v>1269</v>
      </c>
      <c r="M975" s="7" t="s">
        <v>1270</v>
      </c>
      <c r="N975" s="9">
        <v>500000</v>
      </c>
      <c r="O975" s="9">
        <v>100000</v>
      </c>
      <c r="P975" s="34" t="s">
        <v>3217</v>
      </c>
      <c r="Q975" s="9">
        <v>542273</v>
      </c>
      <c r="R975" s="13">
        <v>108.5</v>
      </c>
      <c r="S975" s="13">
        <v>442.3</v>
      </c>
      <c r="T975" s="11" t="s">
        <v>3290</v>
      </c>
      <c r="U975"/>
      <c r="V975"/>
      <c r="W975"/>
      <c r="X975"/>
      <c r="Y975"/>
      <c r="Z975"/>
      <c r="AA975"/>
      <c r="AB975"/>
      <c r="AC975"/>
      <c r="AD975"/>
      <c r="AE975"/>
      <c r="AF975"/>
    </row>
    <row r="976" spans="1:32" s="20" customFormat="1" ht="28.5">
      <c r="A976" s="6">
        <v>1</v>
      </c>
      <c r="B976" s="6"/>
      <c r="C976" s="6"/>
      <c r="D976" s="8" t="s">
        <v>17</v>
      </c>
      <c r="E976" s="9"/>
      <c r="F976" s="9"/>
      <c r="G976" s="9"/>
      <c r="H976" s="10" t="s">
        <v>17</v>
      </c>
      <c r="I976" s="9"/>
      <c r="J976" s="10" t="s">
        <v>17</v>
      </c>
      <c r="K976" s="8" t="s">
        <v>22</v>
      </c>
      <c r="L976" s="7" t="s">
        <v>1271</v>
      </c>
      <c r="M976" s="7" t="s">
        <v>947</v>
      </c>
      <c r="N976" s="9">
        <v>20</v>
      </c>
      <c r="O976" s="9">
        <v>8</v>
      </c>
      <c r="P976" s="34" t="s">
        <v>3217</v>
      </c>
      <c r="Q976" s="9">
        <v>56</v>
      </c>
      <c r="R976" s="13">
        <v>280</v>
      </c>
      <c r="S976" s="13">
        <v>600</v>
      </c>
      <c r="T976" s="11" t="s">
        <v>3291</v>
      </c>
      <c r="U976"/>
      <c r="V976"/>
      <c r="W976"/>
      <c r="X976"/>
      <c r="Y976"/>
      <c r="Z976"/>
      <c r="AA976"/>
      <c r="AB976"/>
      <c r="AC976"/>
      <c r="AD976"/>
      <c r="AE976"/>
      <c r="AF976"/>
    </row>
    <row r="977" spans="1:32" s="20" customFormat="1" ht="57">
      <c r="A977" s="6">
        <v>1</v>
      </c>
      <c r="B977" s="6"/>
      <c r="C977" s="6"/>
      <c r="D977" s="8" t="s">
        <v>17</v>
      </c>
      <c r="E977" s="9"/>
      <c r="F977" s="9"/>
      <c r="G977" s="9"/>
      <c r="H977" s="10" t="s">
        <v>17</v>
      </c>
      <c r="I977" s="9"/>
      <c r="J977" s="10" t="s">
        <v>17</v>
      </c>
      <c r="K977" s="8" t="s">
        <v>22</v>
      </c>
      <c r="L977" s="7" t="s">
        <v>1272</v>
      </c>
      <c r="M977" s="7" t="s">
        <v>450</v>
      </c>
      <c r="N977" s="9">
        <v>2900</v>
      </c>
      <c r="O977" s="9">
        <v>1200</v>
      </c>
      <c r="P977" s="34" t="s">
        <v>3217</v>
      </c>
      <c r="Q977" s="9">
        <v>1149</v>
      </c>
      <c r="R977" s="13">
        <v>39.6</v>
      </c>
      <c r="S977" s="13">
        <v>-4.2</v>
      </c>
      <c r="T977" s="11" t="s">
        <v>3292</v>
      </c>
      <c r="U977"/>
      <c r="V977"/>
      <c r="W977"/>
      <c r="X977"/>
      <c r="Y977"/>
      <c r="Z977"/>
      <c r="AA977"/>
      <c r="AB977"/>
      <c r="AC977"/>
      <c r="AD977"/>
      <c r="AE977"/>
      <c r="AF977"/>
    </row>
    <row r="978" spans="1:32" s="20" customFormat="1">
      <c r="A978" s="6">
        <v>1</v>
      </c>
      <c r="B978" s="6"/>
      <c r="C978" s="6"/>
      <c r="D978" s="6"/>
      <c r="E978" s="6"/>
      <c r="F978" s="6"/>
      <c r="G978" s="6"/>
      <c r="H978" s="6"/>
      <c r="I978" s="6"/>
      <c r="J978" s="6"/>
      <c r="K978" s="6"/>
      <c r="L978" s="6"/>
      <c r="M978" s="6"/>
      <c r="N978" s="6"/>
      <c r="O978" s="6"/>
      <c r="P978" s="6"/>
      <c r="Q978" s="6"/>
      <c r="R978" s="6"/>
      <c r="S978" s="6"/>
      <c r="T978" s="11"/>
      <c r="U978"/>
      <c r="V978"/>
      <c r="W978"/>
      <c r="X978"/>
      <c r="Y978"/>
      <c r="Z978"/>
      <c r="AA978"/>
      <c r="AB978"/>
      <c r="AC978"/>
      <c r="AD978"/>
      <c r="AE978"/>
      <c r="AF978"/>
    </row>
    <row r="979" spans="1:32" s="20" customFormat="1">
      <c r="A979" s="6">
        <v>1</v>
      </c>
      <c r="B979" s="6"/>
      <c r="C979" s="6"/>
      <c r="D979" s="8" t="s">
        <v>17</v>
      </c>
      <c r="E979" s="9"/>
      <c r="F979" s="9"/>
      <c r="G979" s="9"/>
      <c r="H979" s="10" t="s">
        <v>17</v>
      </c>
      <c r="I979" s="9"/>
      <c r="J979" s="10" t="s">
        <v>17</v>
      </c>
      <c r="K979" s="8" t="s">
        <v>22</v>
      </c>
      <c r="L979" s="7" t="s">
        <v>1273</v>
      </c>
      <c r="M979" s="7" t="s">
        <v>1274</v>
      </c>
      <c r="N979" s="9">
        <v>48565</v>
      </c>
      <c r="O979" s="9">
        <v>48565</v>
      </c>
      <c r="P979" s="34" t="s">
        <v>3217</v>
      </c>
      <c r="Q979" s="9">
        <v>48565</v>
      </c>
      <c r="R979" s="13">
        <v>100</v>
      </c>
      <c r="S979" s="13">
        <v>0</v>
      </c>
      <c r="T979" s="11" t="s">
        <v>17</v>
      </c>
      <c r="U979"/>
      <c r="V979"/>
      <c r="W979"/>
      <c r="X979"/>
      <c r="Y979"/>
      <c r="Z979"/>
      <c r="AA979"/>
      <c r="AB979"/>
      <c r="AC979"/>
      <c r="AD979"/>
      <c r="AE979"/>
      <c r="AF979"/>
    </row>
    <row r="980" spans="1:32" s="20" customFormat="1">
      <c r="A980" s="6">
        <v>1</v>
      </c>
      <c r="B980" s="6"/>
      <c r="C980" s="6"/>
      <c r="D980" s="8" t="s">
        <v>17</v>
      </c>
      <c r="E980" s="9"/>
      <c r="F980" s="9"/>
      <c r="G980" s="9"/>
      <c r="H980" s="10" t="s">
        <v>17</v>
      </c>
      <c r="I980" s="9"/>
      <c r="J980" s="10" t="s">
        <v>17</v>
      </c>
      <c r="K980" s="8" t="s">
        <v>22</v>
      </c>
      <c r="L980" s="7" t="s">
        <v>1275</v>
      </c>
      <c r="M980" s="7" t="s">
        <v>615</v>
      </c>
      <c r="N980" s="9">
        <v>17900</v>
      </c>
      <c r="O980" s="9">
        <v>8700</v>
      </c>
      <c r="P980" s="34" t="s">
        <v>3217</v>
      </c>
      <c r="Q980" s="9">
        <v>10800</v>
      </c>
      <c r="R980" s="13">
        <v>60.3</v>
      </c>
      <c r="S980" s="13">
        <v>24.1</v>
      </c>
      <c r="T980" s="11" t="s">
        <v>3293</v>
      </c>
      <c r="U980"/>
      <c r="V980"/>
      <c r="W980"/>
      <c r="X980"/>
      <c r="Y980"/>
      <c r="Z980"/>
      <c r="AA980"/>
      <c r="AB980"/>
      <c r="AC980"/>
      <c r="AD980"/>
      <c r="AE980"/>
      <c r="AF980"/>
    </row>
    <row r="981" spans="1:32" s="20" customFormat="1" ht="28.5">
      <c r="A981" s="6">
        <v>1</v>
      </c>
      <c r="B981" s="6"/>
      <c r="C981" s="7" t="s">
        <v>1276</v>
      </c>
      <c r="D981" s="8" t="s">
        <v>1229</v>
      </c>
      <c r="E981" s="9"/>
      <c r="F981" s="9">
        <v>25288198</v>
      </c>
      <c r="G981" s="9">
        <f>IFERROR(F981-E981,0)</f>
        <v>25288198</v>
      </c>
      <c r="H981" s="36">
        <f>IFERROR((F981/E981-1)*100,0)</f>
        <v>0</v>
      </c>
      <c r="I981" s="9">
        <v>96259401</v>
      </c>
      <c r="J981" s="12">
        <v>26.3</v>
      </c>
      <c r="K981" s="8" t="s">
        <v>17</v>
      </c>
      <c r="L981" s="7" t="s">
        <v>17</v>
      </c>
      <c r="M981" s="7" t="s">
        <v>17</v>
      </c>
      <c r="N981" s="9"/>
      <c r="O981" s="9"/>
      <c r="P981" s="9"/>
      <c r="Q981" s="9"/>
      <c r="R981" s="10" t="s">
        <v>17</v>
      </c>
      <c r="S981" s="10" t="s">
        <v>17</v>
      </c>
      <c r="T981" s="11" t="s">
        <v>17</v>
      </c>
      <c r="U981"/>
      <c r="V981"/>
      <c r="W981"/>
      <c r="X981"/>
      <c r="Y981"/>
      <c r="Z981"/>
      <c r="AA981"/>
      <c r="AB981"/>
      <c r="AC981"/>
      <c r="AD981"/>
      <c r="AE981"/>
      <c r="AF981"/>
    </row>
    <row r="982" spans="1:32" s="20" customFormat="1" ht="42.75">
      <c r="A982" s="6">
        <v>1</v>
      </c>
      <c r="B982" s="6"/>
      <c r="C982" s="7" t="s">
        <v>1277</v>
      </c>
      <c r="D982" s="8" t="s">
        <v>17</v>
      </c>
      <c r="E982" s="9"/>
      <c r="F982" s="9"/>
      <c r="G982" s="9"/>
      <c r="H982" s="10" t="s">
        <v>17</v>
      </c>
      <c r="I982" s="9"/>
      <c r="J982" s="10" t="s">
        <v>17</v>
      </c>
      <c r="K982" s="8" t="s">
        <v>22</v>
      </c>
      <c r="L982" s="7" t="s">
        <v>1278</v>
      </c>
      <c r="M982" s="7" t="s">
        <v>1279</v>
      </c>
      <c r="N982" s="9">
        <v>2</v>
      </c>
      <c r="O982" s="9">
        <v>1</v>
      </c>
      <c r="P982" s="34">
        <v>0</v>
      </c>
      <c r="Q982" s="9">
        <v>0</v>
      </c>
      <c r="R982" s="10" t="s">
        <v>25</v>
      </c>
      <c r="S982" s="10" t="s">
        <v>25</v>
      </c>
      <c r="T982" s="11" t="s">
        <v>3294</v>
      </c>
      <c r="U982"/>
      <c r="V982"/>
      <c r="W982"/>
      <c r="X982"/>
      <c r="Y982"/>
      <c r="Z982"/>
      <c r="AA982"/>
      <c r="AB982"/>
      <c r="AC982"/>
      <c r="AD982"/>
      <c r="AE982"/>
      <c r="AF982"/>
    </row>
    <row r="983" spans="1:32" s="20" customFormat="1">
      <c r="A983" s="6">
        <v>1</v>
      </c>
      <c r="B983" s="6"/>
      <c r="C983" s="6"/>
      <c r="D983" s="6"/>
      <c r="E983" s="6"/>
      <c r="F983" s="6"/>
      <c r="G983" s="6"/>
      <c r="H983" s="6"/>
      <c r="I983" s="6"/>
      <c r="J983" s="6"/>
      <c r="K983" s="6"/>
      <c r="L983" s="6"/>
      <c r="M983" s="6"/>
      <c r="N983" s="6"/>
      <c r="O983" s="6"/>
      <c r="P983" s="6"/>
      <c r="Q983" s="6"/>
      <c r="R983" s="6"/>
      <c r="S983" s="6"/>
      <c r="T983" s="11"/>
      <c r="U983"/>
      <c r="V983"/>
      <c r="W983"/>
      <c r="X983"/>
      <c r="Y983"/>
      <c r="Z983"/>
      <c r="AA983"/>
      <c r="AB983"/>
      <c r="AC983"/>
      <c r="AD983"/>
      <c r="AE983"/>
      <c r="AF983"/>
    </row>
    <row r="984" spans="1:32" s="20" customFormat="1" ht="28.5">
      <c r="A984" s="6">
        <v>1</v>
      </c>
      <c r="B984" s="6"/>
      <c r="C984" s="6"/>
      <c r="D984" s="8" t="s">
        <v>17</v>
      </c>
      <c r="E984" s="9"/>
      <c r="F984" s="9"/>
      <c r="G984" s="9"/>
      <c r="H984" s="10" t="s">
        <v>17</v>
      </c>
      <c r="I984" s="9"/>
      <c r="J984" s="10" t="s">
        <v>17</v>
      </c>
      <c r="K984" s="8" t="s">
        <v>22</v>
      </c>
      <c r="L984" s="7" t="s">
        <v>1280</v>
      </c>
      <c r="M984" s="7" t="s">
        <v>1239</v>
      </c>
      <c r="N984" s="9">
        <v>11</v>
      </c>
      <c r="O984" s="9">
        <v>5</v>
      </c>
      <c r="P984" s="34">
        <v>2</v>
      </c>
      <c r="Q984" s="9">
        <v>3</v>
      </c>
      <c r="R984" s="13">
        <v>27.3</v>
      </c>
      <c r="S984" s="13">
        <v>-40</v>
      </c>
      <c r="T984" s="11" t="s">
        <v>3295</v>
      </c>
      <c r="U984"/>
      <c r="V984"/>
      <c r="W984"/>
      <c r="X984"/>
      <c r="Y984"/>
      <c r="Z984"/>
      <c r="AA984"/>
      <c r="AB984"/>
      <c r="AC984"/>
      <c r="AD984"/>
      <c r="AE984"/>
      <c r="AF984"/>
    </row>
    <row r="985" spans="1:32" s="20" customFormat="1">
      <c r="A985" s="6">
        <v>1</v>
      </c>
      <c r="B985" s="6"/>
      <c r="C985" s="6"/>
      <c r="D985" s="6"/>
      <c r="E985" s="6"/>
      <c r="F985" s="6"/>
      <c r="G985" s="6"/>
      <c r="H985" s="6"/>
      <c r="I985" s="6"/>
      <c r="J985" s="6"/>
      <c r="K985" s="6"/>
      <c r="L985" s="6"/>
      <c r="M985" s="6"/>
      <c r="N985" s="6"/>
      <c r="O985" s="6"/>
      <c r="P985" s="6"/>
      <c r="Q985" s="6"/>
      <c r="R985" s="6"/>
      <c r="S985" s="6"/>
      <c r="T985" s="11"/>
      <c r="U985"/>
      <c r="V985"/>
      <c r="W985"/>
      <c r="X985"/>
      <c r="Y985"/>
      <c r="Z985"/>
      <c r="AA985"/>
      <c r="AB985"/>
      <c r="AC985"/>
      <c r="AD985"/>
      <c r="AE985"/>
      <c r="AF985"/>
    </row>
    <row r="986" spans="1:32" s="20" customFormat="1" ht="42.75">
      <c r="A986" s="6">
        <v>1</v>
      </c>
      <c r="B986" s="6"/>
      <c r="C986" s="6"/>
      <c r="D986" s="8" t="s">
        <v>17</v>
      </c>
      <c r="E986" s="9"/>
      <c r="F986" s="9"/>
      <c r="G986" s="9"/>
      <c r="H986" s="10" t="s">
        <v>17</v>
      </c>
      <c r="I986" s="9"/>
      <c r="J986" s="10" t="s">
        <v>17</v>
      </c>
      <c r="K986" s="8" t="s">
        <v>22</v>
      </c>
      <c r="L986" s="7" t="s">
        <v>1281</v>
      </c>
      <c r="M986" s="7" t="s">
        <v>1211</v>
      </c>
      <c r="N986" s="9">
        <v>26</v>
      </c>
      <c r="O986" s="9">
        <v>12</v>
      </c>
      <c r="P986" s="34">
        <v>15</v>
      </c>
      <c r="Q986" s="9">
        <v>1</v>
      </c>
      <c r="R986" s="13">
        <v>3.8</v>
      </c>
      <c r="S986" s="13">
        <v>-91.7</v>
      </c>
      <c r="T986" s="11" t="s">
        <v>3296</v>
      </c>
      <c r="U986"/>
      <c r="V986"/>
      <c r="W986"/>
      <c r="X986"/>
      <c r="Y986"/>
      <c r="Z986"/>
      <c r="AA986"/>
      <c r="AB986"/>
      <c r="AC986"/>
      <c r="AD986"/>
      <c r="AE986"/>
      <c r="AF986"/>
    </row>
    <row r="987" spans="1:32" s="20" customFormat="1">
      <c r="A987" s="6">
        <v>1</v>
      </c>
      <c r="B987" s="6"/>
      <c r="C987" s="6"/>
      <c r="D987" s="6"/>
      <c r="E987" s="6"/>
      <c r="F987" s="6"/>
      <c r="G987" s="6"/>
      <c r="H987" s="6"/>
      <c r="I987" s="6"/>
      <c r="J987" s="6"/>
      <c r="K987" s="6"/>
      <c r="L987" s="6"/>
      <c r="M987" s="6"/>
      <c r="N987" s="6"/>
      <c r="O987" s="6"/>
      <c r="P987" s="6"/>
      <c r="Q987" s="6"/>
      <c r="R987" s="6"/>
      <c r="S987" s="6"/>
      <c r="T987" s="11"/>
      <c r="U987"/>
      <c r="V987"/>
      <c r="W987"/>
      <c r="X987"/>
      <c r="Y987"/>
      <c r="Z987"/>
      <c r="AA987"/>
      <c r="AB987"/>
      <c r="AC987"/>
      <c r="AD987"/>
      <c r="AE987"/>
      <c r="AF987"/>
    </row>
    <row r="988" spans="1:32" s="20" customFormat="1" ht="71.25">
      <c r="A988" s="6">
        <v>1</v>
      </c>
      <c r="B988" s="6"/>
      <c r="C988" s="6"/>
      <c r="D988" s="8" t="s">
        <v>17</v>
      </c>
      <c r="E988" s="9"/>
      <c r="F988" s="9"/>
      <c r="G988" s="9"/>
      <c r="H988" s="10" t="s">
        <v>17</v>
      </c>
      <c r="I988" s="9"/>
      <c r="J988" s="10" t="s">
        <v>17</v>
      </c>
      <c r="K988" s="8" t="s">
        <v>22</v>
      </c>
      <c r="L988" s="7" t="s">
        <v>1282</v>
      </c>
      <c r="M988" s="7" t="s">
        <v>1283</v>
      </c>
      <c r="N988" s="9">
        <v>67</v>
      </c>
      <c r="O988" s="9">
        <v>34</v>
      </c>
      <c r="P988" s="34">
        <v>60</v>
      </c>
      <c r="Q988" s="9">
        <v>58</v>
      </c>
      <c r="R988" s="13">
        <v>86.6</v>
      </c>
      <c r="S988" s="13">
        <v>70.599999999999994</v>
      </c>
      <c r="T988" s="11" t="s">
        <v>3739</v>
      </c>
      <c r="U988"/>
      <c r="V988"/>
      <c r="W988"/>
      <c r="X988"/>
      <c r="Y988"/>
      <c r="Z988"/>
      <c r="AA988"/>
      <c r="AB988"/>
      <c r="AC988"/>
      <c r="AD988"/>
      <c r="AE988"/>
      <c r="AF988"/>
    </row>
    <row r="989" spans="1:32" s="20" customFormat="1">
      <c r="A989" s="6">
        <v>1</v>
      </c>
      <c r="B989" s="6"/>
      <c r="C989" s="6"/>
      <c r="D989" s="6"/>
      <c r="E989" s="6"/>
      <c r="F989" s="6"/>
      <c r="G989" s="6"/>
      <c r="H989" s="6"/>
      <c r="I989" s="6"/>
      <c r="J989" s="6"/>
      <c r="K989" s="6"/>
      <c r="L989" s="6"/>
      <c r="M989" s="6"/>
      <c r="N989" s="6"/>
      <c r="O989" s="6"/>
      <c r="P989" s="6"/>
      <c r="Q989" s="6"/>
      <c r="R989" s="6"/>
      <c r="S989" s="6"/>
      <c r="T989" s="11"/>
      <c r="U989"/>
      <c r="V989"/>
      <c r="W989"/>
      <c r="X989"/>
      <c r="Y989"/>
      <c r="Z989"/>
      <c r="AA989"/>
      <c r="AB989"/>
      <c r="AC989"/>
      <c r="AD989"/>
      <c r="AE989"/>
      <c r="AF989"/>
    </row>
    <row r="990" spans="1:32" s="20" customFormat="1" ht="71.25">
      <c r="A990" s="6">
        <v>1</v>
      </c>
      <c r="B990" s="6"/>
      <c r="C990" s="6"/>
      <c r="D990" s="8" t="s">
        <v>17</v>
      </c>
      <c r="E990" s="9"/>
      <c r="F990" s="9"/>
      <c r="G990" s="9"/>
      <c r="H990" s="10" t="s">
        <v>17</v>
      </c>
      <c r="I990" s="9"/>
      <c r="J990" s="10" t="s">
        <v>17</v>
      </c>
      <c r="K990" s="8" t="s">
        <v>22</v>
      </c>
      <c r="L990" s="7" t="s">
        <v>1284</v>
      </c>
      <c r="M990" s="7" t="s">
        <v>1283</v>
      </c>
      <c r="N990" s="9">
        <v>62</v>
      </c>
      <c r="O990" s="9">
        <v>31</v>
      </c>
      <c r="P990" s="34">
        <v>42</v>
      </c>
      <c r="Q990" s="9">
        <v>39</v>
      </c>
      <c r="R990" s="13">
        <v>62.9</v>
      </c>
      <c r="S990" s="13">
        <v>25.8</v>
      </c>
      <c r="T990" s="11" t="s">
        <v>3739</v>
      </c>
      <c r="U990"/>
      <c r="V990"/>
      <c r="W990"/>
      <c r="X990"/>
      <c r="Y990"/>
      <c r="Z990"/>
      <c r="AA990"/>
      <c r="AB990"/>
      <c r="AC990"/>
      <c r="AD990"/>
      <c r="AE990"/>
      <c r="AF990"/>
    </row>
    <row r="991" spans="1:32" s="20" customFormat="1">
      <c r="A991" s="6">
        <v>1</v>
      </c>
      <c r="B991" s="6"/>
      <c r="C991" s="6"/>
      <c r="D991" s="6"/>
      <c r="E991" s="6"/>
      <c r="F991" s="6"/>
      <c r="G991" s="6"/>
      <c r="H991" s="6"/>
      <c r="I991" s="6"/>
      <c r="J991" s="6"/>
      <c r="K991" s="6"/>
      <c r="L991" s="6"/>
      <c r="M991" s="6"/>
      <c r="N991" s="6"/>
      <c r="O991" s="6"/>
      <c r="P991" s="6"/>
      <c r="Q991" s="6"/>
      <c r="R991" s="6"/>
      <c r="S991" s="6"/>
      <c r="T991" s="11"/>
      <c r="U991"/>
      <c r="V991"/>
      <c r="W991"/>
      <c r="X991"/>
      <c r="Y991"/>
      <c r="Z991"/>
      <c r="AA991"/>
      <c r="AB991"/>
      <c r="AC991"/>
      <c r="AD991"/>
      <c r="AE991"/>
      <c r="AF991"/>
    </row>
    <row r="992" spans="1:32" s="20" customFormat="1" ht="42.75">
      <c r="A992" s="6">
        <v>1</v>
      </c>
      <c r="B992" s="6"/>
      <c r="C992" s="7" t="s">
        <v>1285</v>
      </c>
      <c r="D992" s="8" t="s">
        <v>1137</v>
      </c>
      <c r="E992" s="9"/>
      <c r="F992" s="9">
        <v>58856</v>
      </c>
      <c r="G992" s="9">
        <f>IFERROR(F992-E992,0)</f>
        <v>58856</v>
      </c>
      <c r="H992" s="36">
        <f>IFERROR((F992/E992-1)*100,0)</f>
        <v>0</v>
      </c>
      <c r="I992" s="9">
        <v>36363968</v>
      </c>
      <c r="J992" s="12">
        <v>0.2</v>
      </c>
      <c r="K992" s="8" t="s">
        <v>17</v>
      </c>
      <c r="L992" s="7" t="s">
        <v>17</v>
      </c>
      <c r="M992" s="7" t="s">
        <v>17</v>
      </c>
      <c r="N992" s="9"/>
      <c r="O992" s="9"/>
      <c r="P992" s="9"/>
      <c r="Q992" s="9"/>
      <c r="R992" s="10" t="s">
        <v>17</v>
      </c>
      <c r="S992" s="10" t="s">
        <v>17</v>
      </c>
      <c r="T992" s="11" t="s">
        <v>17</v>
      </c>
      <c r="U992"/>
      <c r="V992"/>
      <c r="W992"/>
      <c r="X992"/>
      <c r="Y992"/>
      <c r="Z992"/>
      <c r="AA992"/>
      <c r="AB992"/>
      <c r="AC992"/>
      <c r="AD992"/>
      <c r="AE992"/>
      <c r="AF992"/>
    </row>
    <row r="993" spans="1:32" s="20" customFormat="1" ht="28.5">
      <c r="A993" s="6">
        <v>1</v>
      </c>
      <c r="B993" s="6"/>
      <c r="C993" s="7" t="s">
        <v>1286</v>
      </c>
      <c r="D993" s="8" t="s">
        <v>17</v>
      </c>
      <c r="E993" s="9"/>
      <c r="F993" s="9"/>
      <c r="G993" s="9"/>
      <c r="H993" s="10" t="s">
        <v>17</v>
      </c>
      <c r="I993" s="9"/>
      <c r="J993" s="10" t="s">
        <v>17</v>
      </c>
      <c r="K993" s="8" t="s">
        <v>22</v>
      </c>
      <c r="L993" s="7" t="s">
        <v>1287</v>
      </c>
      <c r="M993" s="7" t="s">
        <v>1288</v>
      </c>
      <c r="N993" s="9">
        <v>10</v>
      </c>
      <c r="O993" s="9">
        <v>4</v>
      </c>
      <c r="P993" s="34" t="s">
        <v>3217</v>
      </c>
      <c r="Q993" s="9">
        <v>4</v>
      </c>
      <c r="R993" s="13">
        <v>40</v>
      </c>
      <c r="S993" s="13">
        <v>0</v>
      </c>
      <c r="T993" s="11" t="s">
        <v>17</v>
      </c>
      <c r="U993"/>
      <c r="V993"/>
      <c r="W993"/>
      <c r="X993"/>
      <c r="Y993"/>
      <c r="Z993"/>
      <c r="AA993"/>
      <c r="AB993"/>
      <c r="AC993"/>
      <c r="AD993"/>
      <c r="AE993"/>
      <c r="AF993"/>
    </row>
    <row r="994" spans="1:32" s="20" customFormat="1" ht="28.5">
      <c r="A994" s="6">
        <v>1</v>
      </c>
      <c r="B994" s="6"/>
      <c r="C994" s="6"/>
      <c r="D994" s="8" t="s">
        <v>17</v>
      </c>
      <c r="E994" s="9"/>
      <c r="F994" s="9"/>
      <c r="G994" s="9"/>
      <c r="H994" s="10" t="s">
        <v>17</v>
      </c>
      <c r="I994" s="9"/>
      <c r="J994" s="10" t="s">
        <v>17</v>
      </c>
      <c r="K994" s="8" t="s">
        <v>22</v>
      </c>
      <c r="L994" s="7" t="s">
        <v>1287</v>
      </c>
      <c r="M994" s="7" t="s">
        <v>220</v>
      </c>
      <c r="N994" s="9">
        <v>15</v>
      </c>
      <c r="O994" s="9">
        <v>3</v>
      </c>
      <c r="P994" s="34" t="s">
        <v>3217</v>
      </c>
      <c r="Q994" s="9">
        <v>0</v>
      </c>
      <c r="R994" s="10" t="s">
        <v>25</v>
      </c>
      <c r="S994" s="10" t="s">
        <v>25</v>
      </c>
      <c r="T994" s="11" t="s">
        <v>3297</v>
      </c>
      <c r="U994"/>
      <c r="V994"/>
      <c r="W994"/>
      <c r="X994"/>
      <c r="Y994"/>
      <c r="Z994"/>
      <c r="AA994"/>
      <c r="AB994"/>
      <c r="AC994"/>
      <c r="AD994"/>
      <c r="AE994"/>
      <c r="AF994"/>
    </row>
    <row r="995" spans="1:32" s="20" customFormat="1">
      <c r="A995" s="6">
        <v>1</v>
      </c>
      <c r="B995" s="6"/>
      <c r="C995" s="6"/>
      <c r="D995" s="8" t="s">
        <v>17</v>
      </c>
      <c r="E995" s="9"/>
      <c r="F995" s="9"/>
      <c r="G995" s="9"/>
      <c r="H995" s="10" t="s">
        <v>17</v>
      </c>
      <c r="I995" s="9"/>
      <c r="J995" s="10" t="s">
        <v>17</v>
      </c>
      <c r="K995" s="8" t="s">
        <v>22</v>
      </c>
      <c r="L995" s="7" t="s">
        <v>1289</v>
      </c>
      <c r="M995" s="7" t="s">
        <v>1290</v>
      </c>
      <c r="N995" s="9">
        <v>3</v>
      </c>
      <c r="O995" s="9">
        <v>0</v>
      </c>
      <c r="P995" s="34" t="s">
        <v>3217</v>
      </c>
      <c r="Q995" s="9">
        <v>0</v>
      </c>
      <c r="R995" s="10" t="s">
        <v>25</v>
      </c>
      <c r="S995" s="13">
        <v>0</v>
      </c>
      <c r="T995" s="11" t="s">
        <v>17</v>
      </c>
      <c r="U995"/>
      <c r="V995"/>
      <c r="W995"/>
      <c r="X995"/>
      <c r="Y995"/>
      <c r="Z995"/>
      <c r="AA995"/>
      <c r="AB995"/>
      <c r="AC995"/>
      <c r="AD995"/>
      <c r="AE995"/>
      <c r="AF995"/>
    </row>
    <row r="996" spans="1:32" s="20" customFormat="1">
      <c r="A996" s="6">
        <v>1</v>
      </c>
      <c r="B996" s="6"/>
      <c r="C996" s="6"/>
      <c r="D996" s="8" t="s">
        <v>17</v>
      </c>
      <c r="E996" s="9"/>
      <c r="F996" s="9"/>
      <c r="G996" s="9"/>
      <c r="H996" s="10" t="s">
        <v>17</v>
      </c>
      <c r="I996" s="9"/>
      <c r="J996" s="10" t="s">
        <v>17</v>
      </c>
      <c r="K996" s="8" t="s">
        <v>22</v>
      </c>
      <c r="L996" s="7" t="s">
        <v>1291</v>
      </c>
      <c r="M996" s="7" t="s">
        <v>352</v>
      </c>
      <c r="N996" s="9">
        <v>25</v>
      </c>
      <c r="O996" s="9">
        <v>7</v>
      </c>
      <c r="P996" s="34" t="s">
        <v>3217</v>
      </c>
      <c r="Q996" s="9">
        <v>5</v>
      </c>
      <c r="R996" s="13">
        <v>20</v>
      </c>
      <c r="S996" s="13">
        <v>-28.6</v>
      </c>
      <c r="T996" s="11" t="s">
        <v>3297</v>
      </c>
      <c r="U996"/>
      <c r="V996"/>
      <c r="W996"/>
      <c r="X996"/>
      <c r="Y996"/>
      <c r="Z996"/>
      <c r="AA996"/>
      <c r="AB996"/>
      <c r="AC996"/>
      <c r="AD996"/>
      <c r="AE996"/>
      <c r="AF996"/>
    </row>
    <row r="997" spans="1:32" s="20" customFormat="1" ht="42.75">
      <c r="A997" s="6">
        <v>1</v>
      </c>
      <c r="B997" s="6"/>
      <c r="C997" s="7" t="s">
        <v>1292</v>
      </c>
      <c r="D997" s="8" t="s">
        <v>1137</v>
      </c>
      <c r="E997" s="9"/>
      <c r="F997" s="9">
        <v>42885</v>
      </c>
      <c r="G997" s="9">
        <f>IFERROR(F997-E997,0)</f>
        <v>42885</v>
      </c>
      <c r="H997" s="36">
        <f>IFERROR((F997/E997-1)*100,0)</f>
        <v>0</v>
      </c>
      <c r="I997" s="9">
        <v>8744350</v>
      </c>
      <c r="J997" s="12">
        <v>0.5</v>
      </c>
      <c r="K997" s="8" t="s">
        <v>17</v>
      </c>
      <c r="L997" s="7" t="s">
        <v>17</v>
      </c>
      <c r="M997" s="7" t="s">
        <v>17</v>
      </c>
      <c r="N997" s="9"/>
      <c r="O997" s="9"/>
      <c r="P997" s="9"/>
      <c r="Q997" s="9"/>
      <c r="R997" s="10" t="s">
        <v>17</v>
      </c>
      <c r="S997" s="10" t="s">
        <v>17</v>
      </c>
      <c r="T997" s="11" t="s">
        <v>17</v>
      </c>
      <c r="U997"/>
      <c r="V997"/>
      <c r="W997"/>
      <c r="X997"/>
      <c r="Y997"/>
      <c r="Z997"/>
      <c r="AA997"/>
      <c r="AB997"/>
      <c r="AC997"/>
      <c r="AD997"/>
      <c r="AE997"/>
      <c r="AF997"/>
    </row>
    <row r="998" spans="1:32" s="20" customFormat="1" ht="28.5">
      <c r="A998" s="6">
        <v>1</v>
      </c>
      <c r="B998" s="6"/>
      <c r="C998" s="7" t="s">
        <v>1286</v>
      </c>
      <c r="D998" s="8" t="s">
        <v>17</v>
      </c>
      <c r="E998" s="9"/>
      <c r="F998" s="9"/>
      <c r="G998" s="9"/>
      <c r="H998" s="10" t="s">
        <v>17</v>
      </c>
      <c r="I998" s="9"/>
      <c r="J998" s="10" t="s">
        <v>17</v>
      </c>
      <c r="K998" s="8" t="s">
        <v>22</v>
      </c>
      <c r="L998" s="7" t="s">
        <v>1293</v>
      </c>
      <c r="M998" s="7" t="s">
        <v>352</v>
      </c>
      <c r="N998" s="9">
        <v>19</v>
      </c>
      <c r="O998" s="9">
        <v>0</v>
      </c>
      <c r="P998" s="34" t="s">
        <v>3217</v>
      </c>
      <c r="Q998" s="9">
        <v>0</v>
      </c>
      <c r="R998" s="10" t="s">
        <v>25</v>
      </c>
      <c r="S998" s="13">
        <v>0</v>
      </c>
      <c r="T998" s="11" t="s">
        <v>17</v>
      </c>
      <c r="U998"/>
      <c r="V998"/>
      <c r="W998"/>
      <c r="X998"/>
      <c r="Y998"/>
      <c r="Z998"/>
      <c r="AA998"/>
      <c r="AB998"/>
      <c r="AC998"/>
      <c r="AD998"/>
      <c r="AE998"/>
      <c r="AF998"/>
    </row>
    <row r="999" spans="1:32" s="20" customFormat="1">
      <c r="A999" s="6">
        <v>1</v>
      </c>
      <c r="B999" s="6"/>
      <c r="C999" s="6"/>
      <c r="D999" s="8" t="s">
        <v>17</v>
      </c>
      <c r="E999" s="9"/>
      <c r="F999" s="9"/>
      <c r="G999" s="9"/>
      <c r="H999" s="10" t="s">
        <v>17</v>
      </c>
      <c r="I999" s="9"/>
      <c r="J999" s="10" t="s">
        <v>17</v>
      </c>
      <c r="K999" s="8" t="s">
        <v>22</v>
      </c>
      <c r="L999" s="7" t="s">
        <v>1294</v>
      </c>
      <c r="M999" s="7" t="s">
        <v>352</v>
      </c>
      <c r="N999" s="9">
        <v>8</v>
      </c>
      <c r="O999" s="9">
        <v>2</v>
      </c>
      <c r="P999" s="34" t="s">
        <v>3217</v>
      </c>
      <c r="Q999" s="9">
        <v>2</v>
      </c>
      <c r="R999" s="13">
        <v>25</v>
      </c>
      <c r="S999" s="13">
        <v>0</v>
      </c>
      <c r="T999" s="11" t="s">
        <v>17</v>
      </c>
      <c r="U999"/>
      <c r="V999"/>
      <c r="W999"/>
      <c r="X999"/>
      <c r="Y999"/>
      <c r="Z999"/>
      <c r="AA999"/>
      <c r="AB999"/>
      <c r="AC999"/>
      <c r="AD999"/>
      <c r="AE999"/>
      <c r="AF999"/>
    </row>
    <row r="1000" spans="1:32" s="20" customFormat="1">
      <c r="A1000" s="6">
        <v>1</v>
      </c>
      <c r="B1000" s="6"/>
      <c r="C1000" s="6"/>
      <c r="D1000" s="8" t="s">
        <v>17</v>
      </c>
      <c r="E1000" s="9"/>
      <c r="F1000" s="9"/>
      <c r="G1000" s="9"/>
      <c r="H1000" s="10" t="s">
        <v>17</v>
      </c>
      <c r="I1000" s="9"/>
      <c r="J1000" s="10" t="s">
        <v>17</v>
      </c>
      <c r="K1000" s="8" t="s">
        <v>22</v>
      </c>
      <c r="L1000" s="7" t="s">
        <v>1295</v>
      </c>
      <c r="M1000" s="7" t="s">
        <v>479</v>
      </c>
      <c r="N1000" s="9">
        <v>21</v>
      </c>
      <c r="O1000" s="9">
        <v>7</v>
      </c>
      <c r="P1000" s="34" t="s">
        <v>3217</v>
      </c>
      <c r="Q1000" s="9">
        <v>3</v>
      </c>
      <c r="R1000" s="13">
        <v>14.3</v>
      </c>
      <c r="S1000" s="13">
        <v>-57.1</v>
      </c>
      <c r="T1000" s="11" t="s">
        <v>3297</v>
      </c>
      <c r="U1000"/>
      <c r="V1000"/>
      <c r="W1000"/>
      <c r="X1000"/>
      <c r="Y1000"/>
      <c r="Z1000"/>
      <c r="AA1000"/>
      <c r="AB1000"/>
      <c r="AC1000"/>
      <c r="AD1000"/>
      <c r="AE1000"/>
      <c r="AF1000"/>
    </row>
    <row r="1001" spans="1:32" s="20" customFormat="1" ht="28.5">
      <c r="A1001" s="6">
        <v>1</v>
      </c>
      <c r="B1001" s="6"/>
      <c r="C1001" s="7" t="s">
        <v>1296</v>
      </c>
      <c r="D1001" s="8" t="s">
        <v>1137</v>
      </c>
      <c r="E1001" s="9"/>
      <c r="F1001" s="9">
        <v>50656712</v>
      </c>
      <c r="G1001" s="9">
        <f>IFERROR(F1001-E1001,0)</f>
        <v>50656712</v>
      </c>
      <c r="H1001" s="36">
        <f>IFERROR((F1001/E1001-1)*100,0)</f>
        <v>0</v>
      </c>
      <c r="I1001" s="9">
        <v>627059315</v>
      </c>
      <c r="J1001" s="12">
        <v>8.1</v>
      </c>
      <c r="K1001" s="8" t="s">
        <v>17</v>
      </c>
      <c r="L1001" s="7" t="s">
        <v>17</v>
      </c>
      <c r="M1001" s="7" t="s">
        <v>17</v>
      </c>
      <c r="N1001" s="9"/>
      <c r="O1001" s="9"/>
      <c r="P1001" s="9"/>
      <c r="Q1001" s="9"/>
      <c r="R1001" s="10" t="s">
        <v>17</v>
      </c>
      <c r="S1001" s="10" t="s">
        <v>17</v>
      </c>
      <c r="T1001" s="11" t="s">
        <v>17</v>
      </c>
      <c r="U1001"/>
      <c r="V1001"/>
      <c r="W1001"/>
      <c r="X1001"/>
      <c r="Y1001"/>
      <c r="Z1001"/>
      <c r="AA1001"/>
      <c r="AB1001"/>
      <c r="AC1001"/>
      <c r="AD1001"/>
      <c r="AE1001"/>
      <c r="AF1001"/>
    </row>
    <row r="1002" spans="1:32" s="20" customFormat="1" ht="28.5">
      <c r="A1002" s="6">
        <v>1</v>
      </c>
      <c r="B1002" s="6"/>
      <c r="C1002" s="7" t="s">
        <v>1297</v>
      </c>
      <c r="D1002" s="8" t="s">
        <v>17</v>
      </c>
      <c r="E1002" s="9"/>
      <c r="F1002" s="9"/>
      <c r="G1002" s="9"/>
      <c r="H1002" s="10" t="s">
        <v>17</v>
      </c>
      <c r="I1002" s="9"/>
      <c r="J1002" s="10" t="s">
        <v>17</v>
      </c>
      <c r="K1002" s="8" t="s">
        <v>22</v>
      </c>
      <c r="L1002" s="7" t="s">
        <v>1298</v>
      </c>
      <c r="M1002" s="7" t="s">
        <v>196</v>
      </c>
      <c r="N1002" s="9">
        <v>310</v>
      </c>
      <c r="O1002" s="9">
        <v>147</v>
      </c>
      <c r="P1002" s="34" t="s">
        <v>3217</v>
      </c>
      <c r="Q1002" s="9">
        <v>141</v>
      </c>
      <c r="R1002" s="13">
        <v>45.5</v>
      </c>
      <c r="S1002" s="13">
        <v>-4.0999999999999996</v>
      </c>
      <c r="T1002" s="11" t="s">
        <v>3298</v>
      </c>
      <c r="U1002"/>
      <c r="V1002"/>
      <c r="W1002"/>
      <c r="X1002"/>
      <c r="Y1002"/>
      <c r="Z1002"/>
      <c r="AA1002"/>
      <c r="AB1002"/>
      <c r="AC1002"/>
      <c r="AD1002"/>
      <c r="AE1002"/>
      <c r="AF1002"/>
    </row>
    <row r="1003" spans="1:32" s="20" customFormat="1">
      <c r="A1003" s="6">
        <v>1</v>
      </c>
      <c r="B1003" s="6"/>
      <c r="C1003" s="6"/>
      <c r="D1003" s="6"/>
      <c r="E1003" s="6"/>
      <c r="F1003" s="6"/>
      <c r="G1003" s="6"/>
      <c r="H1003" s="6"/>
      <c r="I1003" s="6"/>
      <c r="J1003" s="6"/>
      <c r="K1003" s="6"/>
      <c r="L1003" s="6"/>
      <c r="M1003" s="6"/>
      <c r="N1003" s="6"/>
      <c r="O1003" s="6"/>
      <c r="P1003" s="6"/>
      <c r="Q1003" s="6"/>
      <c r="R1003" s="6"/>
      <c r="S1003" s="6"/>
      <c r="T1003" s="11"/>
      <c r="U1003"/>
      <c r="V1003"/>
      <c r="W1003"/>
      <c r="X1003"/>
      <c r="Y1003"/>
      <c r="Z1003"/>
      <c r="AA1003"/>
      <c r="AB1003"/>
      <c r="AC1003"/>
      <c r="AD1003"/>
      <c r="AE1003"/>
      <c r="AF1003"/>
    </row>
    <row r="1004" spans="1:32" s="20" customFormat="1" ht="28.5">
      <c r="A1004" s="6">
        <v>1</v>
      </c>
      <c r="B1004" s="6"/>
      <c r="C1004" s="6"/>
      <c r="D1004" s="8" t="s">
        <v>17</v>
      </c>
      <c r="E1004" s="9"/>
      <c r="F1004" s="9"/>
      <c r="G1004" s="9"/>
      <c r="H1004" s="10" t="s">
        <v>17</v>
      </c>
      <c r="I1004" s="9"/>
      <c r="J1004" s="10" t="s">
        <v>17</v>
      </c>
      <c r="K1004" s="8" t="s">
        <v>22</v>
      </c>
      <c r="L1004" s="7" t="s">
        <v>1299</v>
      </c>
      <c r="M1004" s="7" t="s">
        <v>310</v>
      </c>
      <c r="N1004" s="9">
        <v>1495</v>
      </c>
      <c r="O1004" s="9">
        <v>739</v>
      </c>
      <c r="P1004" s="34" t="s">
        <v>3217</v>
      </c>
      <c r="Q1004" s="9">
        <v>1202</v>
      </c>
      <c r="R1004" s="13">
        <v>80.400000000000006</v>
      </c>
      <c r="S1004" s="13">
        <v>62.7</v>
      </c>
      <c r="T1004" s="11" t="s">
        <v>3299</v>
      </c>
      <c r="U1004"/>
      <c r="V1004"/>
      <c r="W1004"/>
      <c r="X1004"/>
      <c r="Y1004"/>
      <c r="Z1004"/>
      <c r="AA1004"/>
      <c r="AB1004"/>
      <c r="AC1004"/>
      <c r="AD1004"/>
      <c r="AE1004"/>
      <c r="AF1004"/>
    </row>
    <row r="1005" spans="1:32" s="20" customFormat="1">
      <c r="A1005" s="6">
        <v>1</v>
      </c>
      <c r="B1005" s="6"/>
      <c r="C1005" s="6"/>
      <c r="D1005" s="6"/>
      <c r="E1005" s="6"/>
      <c r="F1005" s="6"/>
      <c r="G1005" s="6"/>
      <c r="H1005" s="6"/>
      <c r="I1005" s="6"/>
      <c r="J1005" s="6"/>
      <c r="K1005" s="6"/>
      <c r="L1005" s="6"/>
      <c r="M1005" s="6"/>
      <c r="N1005" s="6"/>
      <c r="O1005" s="6"/>
      <c r="P1005" s="6"/>
      <c r="Q1005" s="6"/>
      <c r="R1005" s="6"/>
      <c r="S1005" s="6"/>
      <c r="T1005" s="11"/>
      <c r="U1005"/>
      <c r="V1005"/>
      <c r="W1005"/>
      <c r="X1005"/>
      <c r="Y1005"/>
      <c r="Z1005"/>
      <c r="AA1005"/>
      <c r="AB1005"/>
      <c r="AC1005"/>
      <c r="AD1005"/>
      <c r="AE1005"/>
      <c r="AF1005"/>
    </row>
    <row r="1006" spans="1:32" s="20" customFormat="1" ht="42.75">
      <c r="A1006" s="6">
        <v>1</v>
      </c>
      <c r="B1006" s="6"/>
      <c r="C1006" s="6"/>
      <c r="D1006" s="8" t="s">
        <v>17</v>
      </c>
      <c r="E1006" s="9"/>
      <c r="F1006" s="9"/>
      <c r="G1006" s="9"/>
      <c r="H1006" s="10" t="s">
        <v>17</v>
      </c>
      <c r="I1006" s="9"/>
      <c r="J1006" s="10" t="s">
        <v>17</v>
      </c>
      <c r="K1006" s="8" t="s">
        <v>22</v>
      </c>
      <c r="L1006" s="7" t="s">
        <v>1300</v>
      </c>
      <c r="M1006" s="7" t="s">
        <v>310</v>
      </c>
      <c r="N1006" s="9">
        <v>165</v>
      </c>
      <c r="O1006" s="9">
        <v>58</v>
      </c>
      <c r="P1006" s="34" t="s">
        <v>3217</v>
      </c>
      <c r="Q1006" s="9">
        <v>80</v>
      </c>
      <c r="R1006" s="13">
        <v>48.5</v>
      </c>
      <c r="S1006" s="13">
        <v>37.9</v>
      </c>
      <c r="T1006" s="11" t="s">
        <v>3300</v>
      </c>
      <c r="U1006"/>
      <c r="V1006"/>
      <c r="W1006"/>
      <c r="X1006"/>
      <c r="Y1006"/>
      <c r="Z1006"/>
      <c r="AA1006"/>
      <c r="AB1006"/>
      <c r="AC1006"/>
      <c r="AD1006"/>
      <c r="AE1006"/>
      <c r="AF1006"/>
    </row>
    <row r="1007" spans="1:32" s="20" customFormat="1">
      <c r="A1007" s="6">
        <v>1</v>
      </c>
      <c r="B1007" s="6"/>
      <c r="C1007" s="6"/>
      <c r="D1007" s="6"/>
      <c r="E1007" s="6"/>
      <c r="F1007" s="6"/>
      <c r="G1007" s="6"/>
      <c r="H1007" s="6"/>
      <c r="I1007" s="6"/>
      <c r="J1007" s="6"/>
      <c r="K1007" s="6"/>
      <c r="L1007" s="6"/>
      <c r="M1007" s="6"/>
      <c r="N1007" s="6"/>
      <c r="O1007" s="6"/>
      <c r="P1007" s="34"/>
      <c r="Q1007" s="6"/>
      <c r="R1007" s="6"/>
      <c r="S1007" s="6"/>
      <c r="T1007" s="11"/>
      <c r="U1007"/>
      <c r="V1007"/>
      <c r="W1007"/>
      <c r="X1007"/>
      <c r="Y1007"/>
      <c r="Z1007"/>
      <c r="AA1007"/>
      <c r="AB1007"/>
      <c r="AC1007"/>
      <c r="AD1007"/>
      <c r="AE1007"/>
      <c r="AF1007"/>
    </row>
    <row r="1008" spans="1:32" s="20" customFormat="1" ht="57">
      <c r="A1008" s="6">
        <v>1</v>
      </c>
      <c r="B1008" s="6"/>
      <c r="C1008" s="6"/>
      <c r="D1008" s="8" t="s">
        <v>17</v>
      </c>
      <c r="E1008" s="9"/>
      <c r="F1008" s="9"/>
      <c r="G1008" s="9"/>
      <c r="H1008" s="10" t="s">
        <v>17</v>
      </c>
      <c r="I1008" s="9"/>
      <c r="J1008" s="10" t="s">
        <v>17</v>
      </c>
      <c r="K1008" s="8" t="s">
        <v>22</v>
      </c>
      <c r="L1008" s="7" t="s">
        <v>1301</v>
      </c>
      <c r="M1008" s="7" t="s">
        <v>310</v>
      </c>
      <c r="N1008" s="9">
        <v>25000</v>
      </c>
      <c r="O1008" s="9">
        <v>11000</v>
      </c>
      <c r="P1008" s="34" t="s">
        <v>3217</v>
      </c>
      <c r="Q1008" s="9">
        <v>8592</v>
      </c>
      <c r="R1008" s="13">
        <v>34.4</v>
      </c>
      <c r="S1008" s="13">
        <v>-21.9</v>
      </c>
      <c r="T1008" s="11" t="s">
        <v>3301</v>
      </c>
      <c r="U1008"/>
      <c r="V1008"/>
      <c r="W1008"/>
      <c r="X1008"/>
      <c r="Y1008"/>
      <c r="Z1008"/>
      <c r="AA1008"/>
      <c r="AB1008"/>
      <c r="AC1008"/>
      <c r="AD1008"/>
      <c r="AE1008"/>
      <c r="AF1008"/>
    </row>
    <row r="1009" spans="1:32" s="20" customFormat="1">
      <c r="A1009" s="6">
        <v>1</v>
      </c>
      <c r="B1009" s="6"/>
      <c r="C1009" s="6"/>
      <c r="D1009" s="6"/>
      <c r="E1009" s="6"/>
      <c r="F1009" s="6"/>
      <c r="G1009" s="6"/>
      <c r="H1009" s="6"/>
      <c r="I1009" s="6"/>
      <c r="J1009" s="6"/>
      <c r="K1009" s="6"/>
      <c r="L1009" s="6"/>
      <c r="M1009" s="6"/>
      <c r="N1009" s="6"/>
      <c r="O1009" s="6"/>
      <c r="P1009" s="6"/>
      <c r="Q1009" s="6"/>
      <c r="R1009" s="6"/>
      <c r="S1009" s="6"/>
      <c r="T1009" s="11"/>
      <c r="U1009"/>
      <c r="V1009"/>
      <c r="W1009"/>
      <c r="X1009"/>
      <c r="Y1009"/>
      <c r="Z1009"/>
      <c r="AA1009"/>
      <c r="AB1009"/>
      <c r="AC1009"/>
      <c r="AD1009"/>
      <c r="AE1009"/>
      <c r="AF1009"/>
    </row>
    <row r="1010" spans="1:32" s="20" customFormat="1" ht="28.5">
      <c r="A1010" s="6">
        <v>1</v>
      </c>
      <c r="B1010" s="6"/>
      <c r="C1010" s="6"/>
      <c r="D1010" s="8" t="s">
        <v>17</v>
      </c>
      <c r="E1010" s="9"/>
      <c r="F1010" s="9"/>
      <c r="G1010" s="9"/>
      <c r="H1010" s="10" t="s">
        <v>17</v>
      </c>
      <c r="I1010" s="9"/>
      <c r="J1010" s="10" t="s">
        <v>17</v>
      </c>
      <c r="K1010" s="8" t="s">
        <v>22</v>
      </c>
      <c r="L1010" s="7" t="s">
        <v>1302</v>
      </c>
      <c r="M1010" s="7" t="s">
        <v>313</v>
      </c>
      <c r="N1010" s="9">
        <v>1400</v>
      </c>
      <c r="O1010" s="9">
        <v>650</v>
      </c>
      <c r="P1010" s="34" t="s">
        <v>3217</v>
      </c>
      <c r="Q1010" s="9">
        <v>640</v>
      </c>
      <c r="R1010" s="13">
        <v>45.7</v>
      </c>
      <c r="S1010" s="13">
        <v>-1.5</v>
      </c>
      <c r="T1010" s="11" t="s">
        <v>2345</v>
      </c>
      <c r="U1010"/>
      <c r="V1010"/>
      <c r="W1010"/>
      <c r="X1010"/>
      <c r="Y1010"/>
      <c r="Z1010"/>
      <c r="AA1010"/>
      <c r="AB1010"/>
      <c r="AC1010"/>
      <c r="AD1010"/>
      <c r="AE1010"/>
      <c r="AF1010"/>
    </row>
    <row r="1011" spans="1:32" s="20" customFormat="1">
      <c r="A1011" s="6">
        <v>1</v>
      </c>
      <c r="B1011" s="6"/>
      <c r="C1011" s="6"/>
      <c r="D1011" s="6"/>
      <c r="E1011" s="6"/>
      <c r="F1011" s="6"/>
      <c r="G1011" s="6"/>
      <c r="H1011" s="6"/>
      <c r="I1011" s="6"/>
      <c r="J1011" s="6"/>
      <c r="K1011" s="6"/>
      <c r="L1011" s="6"/>
      <c r="M1011" s="6"/>
      <c r="N1011" s="6"/>
      <c r="O1011" s="6"/>
      <c r="P1011" s="6"/>
      <c r="Q1011" s="6"/>
      <c r="R1011" s="6"/>
      <c r="S1011" s="6"/>
      <c r="T1011" s="11"/>
      <c r="U1011"/>
      <c r="V1011"/>
      <c r="W1011"/>
      <c r="X1011"/>
      <c r="Y1011"/>
      <c r="Z1011"/>
      <c r="AA1011"/>
      <c r="AB1011"/>
      <c r="AC1011"/>
      <c r="AD1011"/>
      <c r="AE1011"/>
      <c r="AF1011"/>
    </row>
    <row r="1012" spans="1:32" s="20" customFormat="1" ht="71.25">
      <c r="A1012" s="6">
        <v>1</v>
      </c>
      <c r="B1012" s="6"/>
      <c r="C1012" s="6"/>
      <c r="D1012" s="8" t="s">
        <v>17</v>
      </c>
      <c r="E1012" s="9"/>
      <c r="F1012" s="9"/>
      <c r="G1012" s="9"/>
      <c r="H1012" s="10" t="s">
        <v>17</v>
      </c>
      <c r="I1012" s="9"/>
      <c r="J1012" s="10" t="s">
        <v>17</v>
      </c>
      <c r="K1012" s="8" t="s">
        <v>22</v>
      </c>
      <c r="L1012" s="7" t="s">
        <v>1303</v>
      </c>
      <c r="M1012" s="7" t="s">
        <v>1252</v>
      </c>
      <c r="N1012" s="9">
        <v>3784</v>
      </c>
      <c r="O1012" s="9">
        <v>1750</v>
      </c>
      <c r="P1012" s="34" t="s">
        <v>3217</v>
      </c>
      <c r="Q1012" s="9">
        <v>2302</v>
      </c>
      <c r="R1012" s="13">
        <v>60.8</v>
      </c>
      <c r="S1012" s="13">
        <v>31.5</v>
      </c>
      <c r="T1012" s="11" t="s">
        <v>3302</v>
      </c>
      <c r="U1012"/>
      <c r="V1012"/>
      <c r="W1012"/>
      <c r="X1012"/>
      <c r="Y1012"/>
      <c r="Z1012"/>
      <c r="AA1012"/>
      <c r="AB1012"/>
      <c r="AC1012"/>
      <c r="AD1012"/>
      <c r="AE1012"/>
      <c r="AF1012"/>
    </row>
    <row r="1013" spans="1:32" s="20" customFormat="1">
      <c r="A1013" s="6">
        <v>1</v>
      </c>
      <c r="B1013" s="6"/>
      <c r="C1013" s="6"/>
      <c r="D1013" s="6"/>
      <c r="E1013" s="6"/>
      <c r="F1013" s="6"/>
      <c r="G1013" s="6"/>
      <c r="H1013" s="6"/>
      <c r="I1013" s="6"/>
      <c r="J1013" s="6"/>
      <c r="K1013" s="6"/>
      <c r="L1013" s="6"/>
      <c r="M1013" s="6"/>
      <c r="N1013" s="6"/>
      <c r="O1013" s="6"/>
      <c r="P1013" s="6"/>
      <c r="Q1013" s="6"/>
      <c r="R1013" s="6"/>
      <c r="S1013" s="6"/>
      <c r="T1013" s="11"/>
      <c r="U1013"/>
      <c r="V1013"/>
      <c r="W1013"/>
      <c r="X1013"/>
      <c r="Y1013"/>
      <c r="Z1013"/>
      <c r="AA1013"/>
      <c r="AB1013"/>
      <c r="AC1013"/>
      <c r="AD1013"/>
      <c r="AE1013"/>
      <c r="AF1013"/>
    </row>
    <row r="1014" spans="1:32" s="20" customFormat="1" ht="57">
      <c r="A1014" s="6">
        <v>1</v>
      </c>
      <c r="B1014" s="6"/>
      <c r="C1014" s="6"/>
      <c r="D1014" s="8" t="s">
        <v>17</v>
      </c>
      <c r="E1014" s="9"/>
      <c r="F1014" s="9"/>
      <c r="G1014" s="9"/>
      <c r="H1014" s="10" t="s">
        <v>17</v>
      </c>
      <c r="I1014" s="9"/>
      <c r="J1014" s="10" t="s">
        <v>17</v>
      </c>
      <c r="K1014" s="8" t="s">
        <v>22</v>
      </c>
      <c r="L1014" s="7" t="s">
        <v>1304</v>
      </c>
      <c r="M1014" s="7" t="s">
        <v>1305</v>
      </c>
      <c r="N1014" s="9">
        <v>82</v>
      </c>
      <c r="O1014" s="9">
        <v>72</v>
      </c>
      <c r="P1014" s="34" t="s">
        <v>3217</v>
      </c>
      <c r="Q1014" s="9">
        <v>83</v>
      </c>
      <c r="R1014" s="13">
        <v>101.2</v>
      </c>
      <c r="S1014" s="13">
        <v>15.3</v>
      </c>
      <c r="T1014" s="11" t="s">
        <v>3303</v>
      </c>
      <c r="U1014"/>
      <c r="V1014"/>
      <c r="W1014"/>
      <c r="X1014"/>
      <c r="Y1014"/>
      <c r="Z1014"/>
      <c r="AA1014"/>
      <c r="AB1014"/>
      <c r="AC1014"/>
      <c r="AD1014"/>
      <c r="AE1014"/>
      <c r="AF1014"/>
    </row>
    <row r="1015" spans="1:32" s="20" customFormat="1">
      <c r="A1015" s="6">
        <v>1</v>
      </c>
      <c r="B1015" s="6"/>
      <c r="C1015" s="6"/>
      <c r="D1015" s="6"/>
      <c r="E1015" s="6"/>
      <c r="F1015" s="6"/>
      <c r="G1015" s="6"/>
      <c r="H1015" s="6"/>
      <c r="I1015" s="6"/>
      <c r="J1015" s="6"/>
      <c r="K1015" s="6"/>
      <c r="L1015" s="6"/>
      <c r="M1015" s="6"/>
      <c r="N1015" s="6"/>
      <c r="O1015" s="6"/>
      <c r="P1015" s="6"/>
      <c r="Q1015" s="6"/>
      <c r="R1015" s="6"/>
      <c r="S1015" s="6"/>
      <c r="T1015" s="11"/>
      <c r="U1015"/>
      <c r="V1015"/>
      <c r="W1015"/>
      <c r="X1015"/>
      <c r="Y1015"/>
      <c r="Z1015"/>
      <c r="AA1015"/>
      <c r="AB1015"/>
      <c r="AC1015"/>
      <c r="AD1015"/>
      <c r="AE1015"/>
      <c r="AF1015"/>
    </row>
    <row r="1016" spans="1:32" s="20" customFormat="1" ht="57">
      <c r="A1016" s="6">
        <v>1</v>
      </c>
      <c r="B1016" s="6"/>
      <c r="C1016" s="6"/>
      <c r="D1016" s="8" t="s">
        <v>17</v>
      </c>
      <c r="E1016" s="9"/>
      <c r="F1016" s="9"/>
      <c r="G1016" s="9"/>
      <c r="H1016" s="10" t="s">
        <v>17</v>
      </c>
      <c r="I1016" s="9"/>
      <c r="J1016" s="10" t="s">
        <v>17</v>
      </c>
      <c r="K1016" s="8" t="s">
        <v>22</v>
      </c>
      <c r="L1016" s="7" t="s">
        <v>1306</v>
      </c>
      <c r="M1016" s="7" t="s">
        <v>1305</v>
      </c>
      <c r="N1016" s="9">
        <v>3752</v>
      </c>
      <c r="O1016" s="9">
        <v>1939</v>
      </c>
      <c r="P1016" s="34" t="s">
        <v>3217</v>
      </c>
      <c r="Q1016" s="9">
        <v>1595</v>
      </c>
      <c r="R1016" s="13">
        <v>42.5</v>
      </c>
      <c r="S1016" s="13">
        <v>-17.7</v>
      </c>
      <c r="T1016" s="11" t="s">
        <v>3304</v>
      </c>
      <c r="U1016"/>
      <c r="V1016"/>
      <c r="W1016"/>
      <c r="X1016"/>
      <c r="Y1016"/>
      <c r="Z1016"/>
      <c r="AA1016"/>
      <c r="AB1016"/>
      <c r="AC1016"/>
      <c r="AD1016"/>
      <c r="AE1016"/>
      <c r="AF1016"/>
    </row>
    <row r="1017" spans="1:32" s="20" customFormat="1">
      <c r="A1017" s="6">
        <v>1</v>
      </c>
      <c r="B1017" s="6"/>
      <c r="C1017" s="6"/>
      <c r="D1017" s="6"/>
      <c r="E1017" s="6"/>
      <c r="F1017" s="6"/>
      <c r="G1017" s="6"/>
      <c r="H1017" s="6"/>
      <c r="I1017" s="6"/>
      <c r="J1017" s="6"/>
      <c r="K1017" s="6"/>
      <c r="L1017" s="6"/>
      <c r="M1017" s="6"/>
      <c r="N1017" s="6"/>
      <c r="O1017" s="6"/>
      <c r="P1017" s="6"/>
      <c r="Q1017" s="6"/>
      <c r="R1017" s="6"/>
      <c r="S1017" s="6"/>
      <c r="T1017" s="11"/>
      <c r="U1017"/>
      <c r="V1017"/>
      <c r="W1017"/>
      <c r="X1017"/>
      <c r="Y1017"/>
      <c r="Z1017"/>
      <c r="AA1017"/>
      <c r="AB1017"/>
      <c r="AC1017"/>
      <c r="AD1017"/>
      <c r="AE1017"/>
      <c r="AF1017"/>
    </row>
    <row r="1018" spans="1:32" s="20" customFormat="1" ht="28.5">
      <c r="A1018" s="6">
        <v>1</v>
      </c>
      <c r="B1018" s="6"/>
      <c r="C1018" s="6"/>
      <c r="D1018" s="8" t="s">
        <v>17</v>
      </c>
      <c r="E1018" s="9"/>
      <c r="F1018" s="9"/>
      <c r="G1018" s="9"/>
      <c r="H1018" s="10" t="s">
        <v>17</v>
      </c>
      <c r="I1018" s="9"/>
      <c r="J1018" s="10" t="s">
        <v>17</v>
      </c>
      <c r="K1018" s="8" t="s">
        <v>22</v>
      </c>
      <c r="L1018" s="7" t="s">
        <v>1307</v>
      </c>
      <c r="M1018" s="7" t="s">
        <v>310</v>
      </c>
      <c r="N1018" s="9">
        <v>620</v>
      </c>
      <c r="O1018" s="9">
        <v>310</v>
      </c>
      <c r="P1018" s="34" t="s">
        <v>3217</v>
      </c>
      <c r="Q1018" s="9">
        <v>199</v>
      </c>
      <c r="R1018" s="13">
        <v>32.1</v>
      </c>
      <c r="S1018" s="13">
        <v>-35.799999999999997</v>
      </c>
      <c r="T1018" s="11" t="s">
        <v>3305</v>
      </c>
      <c r="U1018"/>
      <c r="V1018"/>
      <c r="W1018"/>
      <c r="X1018"/>
      <c r="Y1018"/>
      <c r="Z1018"/>
      <c r="AA1018"/>
      <c r="AB1018"/>
      <c r="AC1018"/>
      <c r="AD1018"/>
      <c r="AE1018"/>
      <c r="AF1018"/>
    </row>
    <row r="1019" spans="1:32" s="20" customFormat="1">
      <c r="A1019" s="6">
        <v>1</v>
      </c>
      <c r="B1019" s="6"/>
      <c r="C1019" s="6"/>
      <c r="D1019" s="6"/>
      <c r="E1019" s="6"/>
      <c r="F1019" s="6"/>
      <c r="G1019" s="6"/>
      <c r="H1019" s="6"/>
      <c r="I1019" s="6"/>
      <c r="J1019" s="6"/>
      <c r="K1019" s="6"/>
      <c r="L1019" s="6"/>
      <c r="M1019" s="6"/>
      <c r="N1019" s="6"/>
      <c r="O1019" s="6"/>
      <c r="P1019" s="34"/>
      <c r="Q1019" s="6"/>
      <c r="R1019" s="6"/>
      <c r="S1019" s="6"/>
      <c r="T1019" s="11"/>
      <c r="U1019"/>
      <c r="V1019"/>
      <c r="W1019"/>
      <c r="X1019"/>
      <c r="Y1019"/>
      <c r="Z1019"/>
      <c r="AA1019"/>
      <c r="AB1019"/>
      <c r="AC1019"/>
      <c r="AD1019"/>
      <c r="AE1019"/>
      <c r="AF1019"/>
    </row>
    <row r="1020" spans="1:32" s="20" customFormat="1" ht="28.5">
      <c r="A1020" s="6">
        <v>1</v>
      </c>
      <c r="B1020" s="6"/>
      <c r="C1020" s="6"/>
      <c r="D1020" s="8" t="s">
        <v>17</v>
      </c>
      <c r="E1020" s="9"/>
      <c r="F1020" s="9"/>
      <c r="G1020" s="9"/>
      <c r="H1020" s="10" t="s">
        <v>17</v>
      </c>
      <c r="I1020" s="9"/>
      <c r="J1020" s="10" t="s">
        <v>17</v>
      </c>
      <c r="K1020" s="8" t="s">
        <v>22</v>
      </c>
      <c r="L1020" s="7" t="s">
        <v>1308</v>
      </c>
      <c r="M1020" s="7" t="s">
        <v>1252</v>
      </c>
      <c r="N1020" s="9">
        <v>125</v>
      </c>
      <c r="O1020" s="9">
        <v>41</v>
      </c>
      <c r="P1020" s="34" t="s">
        <v>3217</v>
      </c>
      <c r="Q1020" s="9">
        <v>0</v>
      </c>
      <c r="R1020" s="10" t="s">
        <v>25</v>
      </c>
      <c r="S1020" s="10" t="s">
        <v>25</v>
      </c>
      <c r="T1020" s="11" t="s">
        <v>1309</v>
      </c>
      <c r="U1020"/>
      <c r="V1020"/>
      <c r="W1020"/>
      <c r="X1020"/>
      <c r="Y1020"/>
      <c r="Z1020"/>
      <c r="AA1020"/>
      <c r="AB1020"/>
      <c r="AC1020"/>
      <c r="AD1020"/>
      <c r="AE1020"/>
      <c r="AF1020"/>
    </row>
    <row r="1021" spans="1:32" s="20" customFormat="1" ht="28.5">
      <c r="A1021" s="6">
        <v>1</v>
      </c>
      <c r="B1021" s="6"/>
      <c r="C1021" s="6"/>
      <c r="D1021" s="8" t="s">
        <v>17</v>
      </c>
      <c r="E1021" s="9"/>
      <c r="F1021" s="9"/>
      <c r="G1021" s="9"/>
      <c r="H1021" s="10" t="s">
        <v>17</v>
      </c>
      <c r="I1021" s="9"/>
      <c r="J1021" s="10" t="s">
        <v>17</v>
      </c>
      <c r="K1021" s="8" t="s">
        <v>22</v>
      </c>
      <c r="L1021" s="7" t="s">
        <v>1310</v>
      </c>
      <c r="M1021" s="7" t="s">
        <v>1311</v>
      </c>
      <c r="N1021" s="9">
        <v>100</v>
      </c>
      <c r="O1021" s="9">
        <v>30</v>
      </c>
      <c r="P1021" s="34" t="s">
        <v>3217</v>
      </c>
      <c r="Q1021" s="9">
        <v>7</v>
      </c>
      <c r="R1021" s="13">
        <v>7</v>
      </c>
      <c r="S1021" s="13">
        <v>-76.7</v>
      </c>
      <c r="T1021" s="11" t="s">
        <v>3306</v>
      </c>
      <c r="U1021"/>
      <c r="V1021"/>
      <c r="W1021"/>
      <c r="X1021"/>
      <c r="Y1021"/>
      <c r="Z1021"/>
      <c r="AA1021"/>
      <c r="AB1021"/>
      <c r="AC1021"/>
      <c r="AD1021"/>
      <c r="AE1021"/>
      <c r="AF1021"/>
    </row>
    <row r="1022" spans="1:32" s="20" customFormat="1" ht="28.5">
      <c r="A1022" s="6">
        <v>1</v>
      </c>
      <c r="B1022" s="6"/>
      <c r="C1022" s="6"/>
      <c r="D1022" s="8" t="s">
        <v>17</v>
      </c>
      <c r="E1022" s="9"/>
      <c r="F1022" s="9"/>
      <c r="G1022" s="9"/>
      <c r="H1022" s="10" t="s">
        <v>17</v>
      </c>
      <c r="I1022" s="9"/>
      <c r="J1022" s="10" t="s">
        <v>17</v>
      </c>
      <c r="K1022" s="8" t="s">
        <v>22</v>
      </c>
      <c r="L1022" s="7" t="s">
        <v>1312</v>
      </c>
      <c r="M1022" s="7" t="s">
        <v>310</v>
      </c>
      <c r="N1022" s="9">
        <v>1699</v>
      </c>
      <c r="O1022" s="9">
        <v>769</v>
      </c>
      <c r="P1022" s="34" t="s">
        <v>3217</v>
      </c>
      <c r="Q1022" s="9">
        <v>590</v>
      </c>
      <c r="R1022" s="13">
        <v>34.700000000000003</v>
      </c>
      <c r="S1022" s="13">
        <v>-23.3</v>
      </c>
      <c r="T1022" s="11" t="s">
        <v>3307</v>
      </c>
      <c r="U1022"/>
      <c r="V1022"/>
      <c r="W1022"/>
      <c r="X1022"/>
      <c r="Y1022"/>
      <c r="Z1022"/>
      <c r="AA1022"/>
      <c r="AB1022"/>
      <c r="AC1022"/>
      <c r="AD1022"/>
      <c r="AE1022"/>
      <c r="AF1022"/>
    </row>
    <row r="1023" spans="1:32" s="20" customFormat="1">
      <c r="A1023" s="6">
        <v>1</v>
      </c>
      <c r="B1023" s="6"/>
      <c r="C1023" s="6"/>
      <c r="D1023" s="6"/>
      <c r="E1023" s="6"/>
      <c r="F1023" s="6"/>
      <c r="G1023" s="6"/>
      <c r="H1023" s="6"/>
      <c r="I1023" s="6"/>
      <c r="J1023" s="6"/>
      <c r="K1023" s="6"/>
      <c r="L1023" s="6"/>
      <c r="M1023" s="6"/>
      <c r="N1023" s="6"/>
      <c r="O1023" s="6"/>
      <c r="P1023" s="6"/>
      <c r="Q1023" s="6"/>
      <c r="R1023" s="6"/>
      <c r="S1023" s="6"/>
      <c r="T1023" s="11"/>
      <c r="U1023"/>
      <c r="V1023"/>
      <c r="W1023"/>
      <c r="X1023"/>
      <c r="Y1023"/>
      <c r="Z1023"/>
      <c r="AA1023"/>
      <c r="AB1023"/>
      <c r="AC1023"/>
      <c r="AD1023"/>
      <c r="AE1023"/>
      <c r="AF1023"/>
    </row>
    <row r="1024" spans="1:32" s="20" customFormat="1" ht="28.5">
      <c r="A1024" s="6">
        <v>1</v>
      </c>
      <c r="B1024" s="6"/>
      <c r="C1024" s="7" t="s">
        <v>1313</v>
      </c>
      <c r="D1024" s="8" t="s">
        <v>1137</v>
      </c>
      <c r="E1024" s="9"/>
      <c r="F1024" s="9">
        <v>543224</v>
      </c>
      <c r="G1024" s="9">
        <f>IFERROR(F1024-E1024,0)</f>
        <v>543224</v>
      </c>
      <c r="H1024" s="36">
        <f>IFERROR((F1024/E1024-1)*100,0)</f>
        <v>0</v>
      </c>
      <c r="I1024" s="9">
        <v>156054330</v>
      </c>
      <c r="J1024" s="12">
        <v>0.3</v>
      </c>
      <c r="K1024" s="8" t="s">
        <v>17</v>
      </c>
      <c r="L1024" s="7" t="s">
        <v>17</v>
      </c>
      <c r="M1024" s="7" t="s">
        <v>17</v>
      </c>
      <c r="N1024" s="9"/>
      <c r="O1024" s="9"/>
      <c r="P1024" s="9"/>
      <c r="Q1024" s="9"/>
      <c r="R1024" s="10" t="s">
        <v>17</v>
      </c>
      <c r="S1024" s="10" t="s">
        <v>17</v>
      </c>
      <c r="T1024" s="11" t="s">
        <v>17</v>
      </c>
      <c r="U1024"/>
      <c r="V1024"/>
      <c r="W1024"/>
      <c r="X1024"/>
      <c r="Y1024"/>
      <c r="Z1024"/>
      <c r="AA1024"/>
      <c r="AB1024"/>
      <c r="AC1024"/>
      <c r="AD1024"/>
      <c r="AE1024"/>
      <c r="AF1024"/>
    </row>
    <row r="1025" spans="1:32" s="20" customFormat="1" ht="42.75">
      <c r="A1025" s="6">
        <v>1</v>
      </c>
      <c r="B1025" s="6"/>
      <c r="C1025" s="7" t="s">
        <v>1297</v>
      </c>
      <c r="D1025" s="8" t="s">
        <v>17</v>
      </c>
      <c r="E1025" s="9"/>
      <c r="F1025" s="9"/>
      <c r="G1025" s="9"/>
      <c r="H1025" s="10" t="s">
        <v>17</v>
      </c>
      <c r="I1025" s="9"/>
      <c r="J1025" s="10" t="s">
        <v>17</v>
      </c>
      <c r="K1025" s="8" t="s">
        <v>22</v>
      </c>
      <c r="L1025" s="7" t="s">
        <v>1314</v>
      </c>
      <c r="M1025" s="7" t="s">
        <v>1315</v>
      </c>
      <c r="N1025" s="9">
        <v>10</v>
      </c>
      <c r="O1025" s="9">
        <v>2</v>
      </c>
      <c r="P1025" s="34" t="s">
        <v>3217</v>
      </c>
      <c r="Q1025" s="9">
        <v>0</v>
      </c>
      <c r="R1025" s="10" t="s">
        <v>25</v>
      </c>
      <c r="S1025" s="10" t="s">
        <v>25</v>
      </c>
      <c r="T1025" s="11" t="s">
        <v>1316</v>
      </c>
      <c r="U1025"/>
      <c r="V1025"/>
      <c r="W1025"/>
      <c r="X1025"/>
      <c r="Y1025"/>
      <c r="Z1025"/>
      <c r="AA1025"/>
      <c r="AB1025"/>
      <c r="AC1025"/>
      <c r="AD1025"/>
      <c r="AE1025"/>
      <c r="AF1025"/>
    </row>
    <row r="1026" spans="1:32" s="20" customFormat="1">
      <c r="A1026" s="6">
        <v>1</v>
      </c>
      <c r="B1026" s="6"/>
      <c r="C1026" s="6"/>
      <c r="D1026" s="6"/>
      <c r="E1026" s="6"/>
      <c r="F1026" s="6"/>
      <c r="G1026" s="6"/>
      <c r="H1026" s="6"/>
      <c r="I1026" s="6"/>
      <c r="J1026" s="6"/>
      <c r="K1026" s="6"/>
      <c r="L1026" s="6"/>
      <c r="M1026" s="6"/>
      <c r="N1026" s="6"/>
      <c r="O1026" s="6"/>
      <c r="P1026" s="6"/>
      <c r="Q1026" s="6"/>
      <c r="R1026" s="6"/>
      <c r="S1026" s="6"/>
      <c r="T1026" s="11"/>
      <c r="U1026"/>
      <c r="V1026"/>
      <c r="W1026"/>
      <c r="X1026"/>
      <c r="Y1026"/>
      <c r="Z1026"/>
      <c r="AA1026"/>
      <c r="AB1026"/>
      <c r="AC1026"/>
      <c r="AD1026"/>
      <c r="AE1026"/>
      <c r="AF1026"/>
    </row>
    <row r="1027" spans="1:32" s="20" customFormat="1" ht="42.75">
      <c r="A1027" s="6">
        <v>1</v>
      </c>
      <c r="B1027" s="6"/>
      <c r="C1027" s="6"/>
      <c r="D1027" s="8" t="s">
        <v>17</v>
      </c>
      <c r="E1027" s="9"/>
      <c r="F1027" s="9"/>
      <c r="G1027" s="9"/>
      <c r="H1027" s="10" t="s">
        <v>17</v>
      </c>
      <c r="I1027" s="9"/>
      <c r="J1027" s="10" t="s">
        <v>17</v>
      </c>
      <c r="K1027" s="8" t="s">
        <v>22</v>
      </c>
      <c r="L1027" s="7" t="s">
        <v>1317</v>
      </c>
      <c r="M1027" s="7" t="s">
        <v>1252</v>
      </c>
      <c r="N1027" s="9">
        <v>150</v>
      </c>
      <c r="O1027" s="9">
        <v>25</v>
      </c>
      <c r="P1027" s="34" t="s">
        <v>3217</v>
      </c>
      <c r="Q1027" s="9">
        <v>72</v>
      </c>
      <c r="R1027" s="13">
        <v>48</v>
      </c>
      <c r="S1027" s="13">
        <v>188</v>
      </c>
      <c r="T1027" s="11" t="s">
        <v>3308</v>
      </c>
      <c r="U1027"/>
      <c r="V1027"/>
      <c r="W1027"/>
      <c r="X1027"/>
      <c r="Y1027"/>
      <c r="Z1027"/>
      <c r="AA1027"/>
      <c r="AB1027"/>
      <c r="AC1027"/>
      <c r="AD1027"/>
      <c r="AE1027"/>
      <c r="AF1027"/>
    </row>
    <row r="1028" spans="1:32" s="20" customFormat="1">
      <c r="A1028" s="6">
        <v>1</v>
      </c>
      <c r="B1028" s="6"/>
      <c r="C1028" s="6"/>
      <c r="D1028" s="6"/>
      <c r="E1028" s="6"/>
      <c r="F1028" s="6"/>
      <c r="G1028" s="6"/>
      <c r="H1028" s="6"/>
      <c r="I1028" s="6"/>
      <c r="J1028" s="6"/>
      <c r="K1028" s="6"/>
      <c r="L1028" s="6"/>
      <c r="M1028" s="6"/>
      <c r="N1028" s="6"/>
      <c r="O1028" s="6"/>
      <c r="P1028" s="6"/>
      <c r="Q1028" s="6"/>
      <c r="R1028" s="6"/>
      <c r="S1028" s="6"/>
      <c r="T1028" s="11"/>
      <c r="U1028"/>
      <c r="V1028"/>
      <c r="W1028"/>
      <c r="X1028"/>
      <c r="Y1028"/>
      <c r="Z1028"/>
      <c r="AA1028"/>
      <c r="AB1028"/>
      <c r="AC1028"/>
      <c r="AD1028"/>
      <c r="AE1028"/>
      <c r="AF1028"/>
    </row>
    <row r="1029" spans="1:32" s="20" customFormat="1">
      <c r="A1029" s="6">
        <v>1</v>
      </c>
      <c r="B1029" s="6"/>
      <c r="C1029" s="6"/>
      <c r="D1029" s="8" t="s">
        <v>17</v>
      </c>
      <c r="E1029" s="9"/>
      <c r="F1029" s="9"/>
      <c r="G1029" s="9"/>
      <c r="H1029" s="10" t="s">
        <v>17</v>
      </c>
      <c r="I1029" s="9"/>
      <c r="J1029" s="10" t="s">
        <v>17</v>
      </c>
      <c r="K1029" s="8" t="s">
        <v>22</v>
      </c>
      <c r="L1029" s="7" t="s">
        <v>1318</v>
      </c>
      <c r="M1029" s="7" t="s">
        <v>1252</v>
      </c>
      <c r="N1029" s="9">
        <v>50</v>
      </c>
      <c r="O1029" s="9">
        <v>12</v>
      </c>
      <c r="P1029" s="34" t="s">
        <v>3217</v>
      </c>
      <c r="Q1029" s="9">
        <v>0</v>
      </c>
      <c r="R1029" s="10" t="s">
        <v>25</v>
      </c>
      <c r="S1029" s="10" t="s">
        <v>25</v>
      </c>
      <c r="T1029" s="11" t="s">
        <v>1319</v>
      </c>
      <c r="U1029"/>
      <c r="V1029"/>
      <c r="W1029"/>
      <c r="X1029"/>
      <c r="Y1029"/>
      <c r="Z1029"/>
      <c r="AA1029"/>
      <c r="AB1029"/>
      <c r="AC1029"/>
      <c r="AD1029"/>
      <c r="AE1029"/>
      <c r="AF1029"/>
    </row>
    <row r="1030" spans="1:32" s="20" customFormat="1" ht="28.5">
      <c r="A1030" s="6">
        <v>1</v>
      </c>
      <c r="B1030" s="6"/>
      <c r="C1030" s="6"/>
      <c r="D1030" s="8" t="s">
        <v>17</v>
      </c>
      <c r="E1030" s="9"/>
      <c r="F1030" s="9"/>
      <c r="G1030" s="9"/>
      <c r="H1030" s="10" t="s">
        <v>17</v>
      </c>
      <c r="I1030" s="9"/>
      <c r="J1030" s="10" t="s">
        <v>17</v>
      </c>
      <c r="K1030" s="8" t="s">
        <v>22</v>
      </c>
      <c r="L1030" s="7" t="s">
        <v>1320</v>
      </c>
      <c r="M1030" s="7" t="s">
        <v>1321</v>
      </c>
      <c r="N1030" s="9">
        <v>20</v>
      </c>
      <c r="O1030" s="9">
        <v>5</v>
      </c>
      <c r="P1030" s="34" t="s">
        <v>3217</v>
      </c>
      <c r="Q1030" s="9">
        <v>3</v>
      </c>
      <c r="R1030" s="13">
        <v>15</v>
      </c>
      <c r="S1030" s="13">
        <v>-40</v>
      </c>
      <c r="T1030" s="11" t="s">
        <v>3309</v>
      </c>
      <c r="U1030"/>
      <c r="V1030"/>
      <c r="W1030"/>
      <c r="X1030"/>
      <c r="Y1030"/>
      <c r="Z1030"/>
      <c r="AA1030"/>
      <c r="AB1030"/>
      <c r="AC1030"/>
      <c r="AD1030"/>
      <c r="AE1030"/>
      <c r="AF1030"/>
    </row>
    <row r="1031" spans="1:32" s="20" customFormat="1" ht="28.5">
      <c r="A1031" s="6">
        <v>1</v>
      </c>
      <c r="B1031" s="6"/>
      <c r="C1031" s="7" t="s">
        <v>1322</v>
      </c>
      <c r="D1031" s="8" t="s">
        <v>1137</v>
      </c>
      <c r="E1031" s="9"/>
      <c r="F1031" s="9">
        <v>17387</v>
      </c>
      <c r="G1031" s="9">
        <f>IFERROR(F1031-E1031,0)</f>
        <v>17387</v>
      </c>
      <c r="H1031" s="36">
        <f>IFERROR((F1031/E1031-1)*100,0)</f>
        <v>0</v>
      </c>
      <c r="I1031" s="9">
        <v>22033497</v>
      </c>
      <c r="J1031" s="12">
        <v>0.1</v>
      </c>
      <c r="K1031" s="8" t="s">
        <v>17</v>
      </c>
      <c r="L1031" s="7" t="s">
        <v>17</v>
      </c>
      <c r="M1031" s="7" t="s">
        <v>17</v>
      </c>
      <c r="N1031" s="9"/>
      <c r="O1031" s="9"/>
      <c r="P1031" s="9"/>
      <c r="Q1031" s="9"/>
      <c r="R1031" s="10" t="s">
        <v>17</v>
      </c>
      <c r="S1031" s="10" t="s">
        <v>17</v>
      </c>
      <c r="T1031" s="11" t="s">
        <v>17</v>
      </c>
      <c r="U1031"/>
      <c r="V1031"/>
      <c r="W1031"/>
      <c r="X1031"/>
      <c r="Y1031"/>
      <c r="Z1031"/>
      <c r="AA1031"/>
      <c r="AB1031"/>
      <c r="AC1031"/>
      <c r="AD1031"/>
      <c r="AE1031"/>
      <c r="AF1031"/>
    </row>
    <row r="1032" spans="1:32" s="20" customFormat="1" ht="42.75">
      <c r="A1032" s="6">
        <v>1</v>
      </c>
      <c r="B1032" s="6"/>
      <c r="C1032" s="7" t="s">
        <v>1297</v>
      </c>
      <c r="D1032" s="8" t="s">
        <v>17</v>
      </c>
      <c r="E1032" s="9"/>
      <c r="F1032" s="9"/>
      <c r="G1032" s="9"/>
      <c r="H1032" s="10" t="s">
        <v>17</v>
      </c>
      <c r="I1032" s="9"/>
      <c r="J1032" s="10" t="s">
        <v>17</v>
      </c>
      <c r="K1032" s="8" t="s">
        <v>22</v>
      </c>
      <c r="L1032" s="7" t="s">
        <v>1323</v>
      </c>
      <c r="M1032" s="7" t="s">
        <v>1305</v>
      </c>
      <c r="N1032" s="9">
        <v>400</v>
      </c>
      <c r="O1032" s="9">
        <v>150</v>
      </c>
      <c r="P1032" s="34" t="s">
        <v>3217</v>
      </c>
      <c r="Q1032" s="9">
        <v>58</v>
      </c>
      <c r="R1032" s="13">
        <v>14.5</v>
      </c>
      <c r="S1032" s="13">
        <v>-61.3</v>
      </c>
      <c r="T1032" s="11" t="s">
        <v>3310</v>
      </c>
      <c r="U1032"/>
      <c r="V1032"/>
      <c r="W1032"/>
      <c r="X1032"/>
      <c r="Y1032"/>
      <c r="Z1032"/>
      <c r="AA1032"/>
      <c r="AB1032"/>
      <c r="AC1032"/>
      <c r="AD1032"/>
      <c r="AE1032"/>
      <c r="AF1032"/>
    </row>
    <row r="1033" spans="1:32" s="20" customFormat="1">
      <c r="A1033" s="6">
        <v>1</v>
      </c>
      <c r="B1033" s="6"/>
      <c r="C1033" s="6"/>
      <c r="D1033" s="6"/>
      <c r="E1033" s="6"/>
      <c r="F1033" s="6"/>
      <c r="G1033" s="6"/>
      <c r="H1033" s="6"/>
      <c r="I1033" s="6"/>
      <c r="J1033" s="6"/>
      <c r="K1033" s="6"/>
      <c r="L1033" s="6"/>
      <c r="M1033" s="6"/>
      <c r="N1033" s="6"/>
      <c r="O1033" s="6"/>
      <c r="P1033" s="6"/>
      <c r="Q1033" s="6"/>
      <c r="R1033" s="6"/>
      <c r="S1033" s="6"/>
      <c r="T1033" s="11"/>
      <c r="U1033"/>
      <c r="V1033"/>
      <c r="W1033"/>
      <c r="X1033"/>
      <c r="Y1033"/>
      <c r="Z1033"/>
      <c r="AA1033"/>
      <c r="AB1033"/>
      <c r="AC1033"/>
      <c r="AD1033"/>
      <c r="AE1033"/>
      <c r="AF1033"/>
    </row>
    <row r="1034" spans="1:32" s="20" customFormat="1" ht="42.75">
      <c r="A1034" s="6">
        <v>1</v>
      </c>
      <c r="B1034" s="6"/>
      <c r="C1034" s="6"/>
      <c r="D1034" s="8" t="s">
        <v>17</v>
      </c>
      <c r="E1034" s="9"/>
      <c r="F1034" s="9"/>
      <c r="G1034" s="9"/>
      <c r="H1034" s="10" t="s">
        <v>17</v>
      </c>
      <c r="I1034" s="9"/>
      <c r="J1034" s="10" t="s">
        <v>17</v>
      </c>
      <c r="K1034" s="8" t="s">
        <v>22</v>
      </c>
      <c r="L1034" s="7" t="s">
        <v>1324</v>
      </c>
      <c r="M1034" s="7" t="s">
        <v>1325</v>
      </c>
      <c r="N1034" s="9">
        <v>3</v>
      </c>
      <c r="O1034" s="9">
        <v>1</v>
      </c>
      <c r="P1034" s="34" t="s">
        <v>3217</v>
      </c>
      <c r="Q1034" s="9">
        <v>0</v>
      </c>
      <c r="R1034" s="10" t="s">
        <v>25</v>
      </c>
      <c r="S1034" s="10" t="s">
        <v>25</v>
      </c>
      <c r="T1034" s="11" t="s">
        <v>3311</v>
      </c>
      <c r="U1034"/>
      <c r="V1034"/>
      <c r="W1034"/>
      <c r="X1034"/>
      <c r="Y1034"/>
      <c r="Z1034"/>
      <c r="AA1034"/>
      <c r="AB1034"/>
      <c r="AC1034"/>
      <c r="AD1034"/>
      <c r="AE1034"/>
      <c r="AF1034"/>
    </row>
    <row r="1035" spans="1:32" s="20" customFormat="1">
      <c r="A1035" s="6">
        <v>1</v>
      </c>
      <c r="B1035" s="6"/>
      <c r="C1035" s="6"/>
      <c r="D1035" s="8" t="s">
        <v>17</v>
      </c>
      <c r="E1035" s="9"/>
      <c r="F1035" s="9"/>
      <c r="G1035" s="9"/>
      <c r="H1035" s="10" t="s">
        <v>17</v>
      </c>
      <c r="I1035" s="9"/>
      <c r="J1035" s="10" t="s">
        <v>17</v>
      </c>
      <c r="K1035" s="8" t="s">
        <v>22</v>
      </c>
      <c r="L1035" s="7" t="s">
        <v>1326</v>
      </c>
      <c r="M1035" s="7" t="s">
        <v>1327</v>
      </c>
      <c r="N1035" s="9">
        <v>2</v>
      </c>
      <c r="O1035" s="9">
        <v>0</v>
      </c>
      <c r="P1035" s="34" t="s">
        <v>3217</v>
      </c>
      <c r="Q1035" s="9">
        <v>0</v>
      </c>
      <c r="R1035" s="10" t="s">
        <v>25</v>
      </c>
      <c r="S1035" s="13">
        <v>0</v>
      </c>
      <c r="T1035" s="11" t="s">
        <v>17</v>
      </c>
      <c r="U1035"/>
      <c r="V1035"/>
      <c r="W1035"/>
      <c r="X1035"/>
      <c r="Y1035"/>
      <c r="Z1035"/>
      <c r="AA1035"/>
      <c r="AB1035"/>
      <c r="AC1035"/>
      <c r="AD1035"/>
      <c r="AE1035"/>
      <c r="AF1035"/>
    </row>
    <row r="1036" spans="1:32" s="20" customFormat="1">
      <c r="A1036" s="6">
        <v>1</v>
      </c>
      <c r="B1036" s="6"/>
      <c r="C1036" s="6"/>
      <c r="D1036" s="8" t="s">
        <v>17</v>
      </c>
      <c r="E1036" s="9"/>
      <c r="F1036" s="9"/>
      <c r="G1036" s="9"/>
      <c r="H1036" s="10" t="s">
        <v>17</v>
      </c>
      <c r="I1036" s="9"/>
      <c r="J1036" s="10" t="s">
        <v>17</v>
      </c>
      <c r="K1036" s="8" t="s">
        <v>22</v>
      </c>
      <c r="L1036" s="7" t="s">
        <v>1328</v>
      </c>
      <c r="M1036" s="7" t="s">
        <v>1329</v>
      </c>
      <c r="N1036" s="9">
        <v>10</v>
      </c>
      <c r="O1036" s="9">
        <v>3</v>
      </c>
      <c r="P1036" s="34" t="s">
        <v>3217</v>
      </c>
      <c r="Q1036" s="9">
        <v>4</v>
      </c>
      <c r="R1036" s="13">
        <v>40</v>
      </c>
      <c r="S1036" s="13">
        <v>33.299999999999997</v>
      </c>
      <c r="T1036" s="11" t="s">
        <v>3312</v>
      </c>
      <c r="U1036"/>
      <c r="V1036"/>
      <c r="W1036"/>
      <c r="X1036"/>
      <c r="Y1036"/>
      <c r="Z1036"/>
      <c r="AA1036"/>
      <c r="AB1036"/>
      <c r="AC1036"/>
      <c r="AD1036"/>
      <c r="AE1036"/>
      <c r="AF1036"/>
    </row>
    <row r="1037" spans="1:32" s="20" customFormat="1" ht="28.5">
      <c r="A1037" s="6">
        <v>1</v>
      </c>
      <c r="B1037" s="6"/>
      <c r="C1037" s="6"/>
      <c r="D1037" s="8" t="s">
        <v>17</v>
      </c>
      <c r="E1037" s="9"/>
      <c r="F1037" s="9"/>
      <c r="G1037" s="9"/>
      <c r="H1037" s="10" t="s">
        <v>17</v>
      </c>
      <c r="I1037" s="9"/>
      <c r="J1037" s="10" t="s">
        <v>17</v>
      </c>
      <c r="K1037" s="8" t="s">
        <v>22</v>
      </c>
      <c r="L1037" s="7" t="s">
        <v>1330</v>
      </c>
      <c r="M1037" s="7" t="s">
        <v>1252</v>
      </c>
      <c r="N1037" s="9">
        <v>100</v>
      </c>
      <c r="O1037" s="9">
        <v>10</v>
      </c>
      <c r="P1037" s="34" t="s">
        <v>3217</v>
      </c>
      <c r="Q1037" s="9">
        <v>7</v>
      </c>
      <c r="R1037" s="13">
        <v>7</v>
      </c>
      <c r="S1037" s="13">
        <v>-30</v>
      </c>
      <c r="T1037" s="11" t="s">
        <v>1331</v>
      </c>
      <c r="U1037"/>
      <c r="V1037"/>
      <c r="W1037"/>
      <c r="X1037"/>
      <c r="Y1037"/>
      <c r="Z1037"/>
      <c r="AA1037"/>
      <c r="AB1037"/>
      <c r="AC1037"/>
      <c r="AD1037"/>
      <c r="AE1037"/>
      <c r="AF1037"/>
    </row>
    <row r="1038" spans="1:32" s="20" customFormat="1" ht="42.75">
      <c r="A1038" s="6">
        <v>1</v>
      </c>
      <c r="B1038" s="6"/>
      <c r="C1038" s="7" t="s">
        <v>1332</v>
      </c>
      <c r="D1038" s="8" t="s">
        <v>1137</v>
      </c>
      <c r="E1038" s="9"/>
      <c r="F1038" s="9">
        <v>25524690</v>
      </c>
      <c r="G1038" s="9">
        <f>IFERROR(F1038-E1038,0)</f>
        <v>25524690</v>
      </c>
      <c r="H1038" s="36">
        <f>IFERROR((F1038/E1038-1)*100,0)</f>
        <v>0</v>
      </c>
      <c r="I1038" s="9">
        <v>188964985</v>
      </c>
      <c r="J1038" s="12">
        <v>13.5</v>
      </c>
      <c r="K1038" s="8" t="s">
        <v>17</v>
      </c>
      <c r="L1038" s="7" t="s">
        <v>17</v>
      </c>
      <c r="M1038" s="7" t="s">
        <v>17</v>
      </c>
      <c r="N1038" s="9"/>
      <c r="O1038" s="9"/>
      <c r="P1038" s="9"/>
      <c r="Q1038" s="9"/>
      <c r="R1038" s="10" t="s">
        <v>17</v>
      </c>
      <c r="S1038" s="10" t="s">
        <v>17</v>
      </c>
      <c r="T1038" s="11" t="s">
        <v>17</v>
      </c>
      <c r="U1038"/>
      <c r="V1038"/>
      <c r="W1038"/>
      <c r="X1038"/>
      <c r="Y1038"/>
      <c r="Z1038"/>
      <c r="AA1038"/>
      <c r="AB1038"/>
      <c r="AC1038"/>
      <c r="AD1038"/>
      <c r="AE1038"/>
      <c r="AF1038"/>
    </row>
    <row r="1039" spans="1:32" s="20" customFormat="1" ht="42.75">
      <c r="A1039" s="6">
        <v>1</v>
      </c>
      <c r="B1039" s="6"/>
      <c r="C1039" s="7" t="s">
        <v>1333</v>
      </c>
      <c r="D1039" s="8" t="s">
        <v>17</v>
      </c>
      <c r="E1039" s="9"/>
      <c r="F1039" s="9"/>
      <c r="G1039" s="9"/>
      <c r="H1039" s="10" t="s">
        <v>17</v>
      </c>
      <c r="I1039" s="9"/>
      <c r="J1039" s="10" t="s">
        <v>17</v>
      </c>
      <c r="K1039" s="8" t="s">
        <v>22</v>
      </c>
      <c r="L1039" s="7" t="s">
        <v>1334</v>
      </c>
      <c r="M1039" s="7" t="s">
        <v>1252</v>
      </c>
      <c r="N1039" s="9">
        <v>1330</v>
      </c>
      <c r="O1039" s="9">
        <v>450</v>
      </c>
      <c r="P1039" s="34" t="s">
        <v>3217</v>
      </c>
      <c r="Q1039" s="9">
        <v>559</v>
      </c>
      <c r="R1039" s="13">
        <v>42</v>
      </c>
      <c r="S1039" s="13">
        <v>24.2</v>
      </c>
      <c r="T1039" s="11" t="s">
        <v>3313</v>
      </c>
      <c r="U1039"/>
      <c r="V1039"/>
      <c r="W1039"/>
      <c r="X1039"/>
      <c r="Y1039"/>
      <c r="Z1039"/>
      <c r="AA1039"/>
      <c r="AB1039"/>
      <c r="AC1039"/>
      <c r="AD1039"/>
      <c r="AE1039"/>
      <c r="AF1039"/>
    </row>
    <row r="1040" spans="1:32" s="20" customFormat="1" ht="28.5">
      <c r="A1040" s="6">
        <v>1</v>
      </c>
      <c r="B1040" s="6"/>
      <c r="C1040" s="6"/>
      <c r="D1040" s="8" t="s">
        <v>17</v>
      </c>
      <c r="E1040" s="9"/>
      <c r="F1040" s="9"/>
      <c r="G1040" s="9"/>
      <c r="H1040" s="10" t="s">
        <v>17</v>
      </c>
      <c r="I1040" s="9"/>
      <c r="J1040" s="10" t="s">
        <v>17</v>
      </c>
      <c r="K1040" s="8" t="s">
        <v>22</v>
      </c>
      <c r="L1040" s="7" t="s">
        <v>1335</v>
      </c>
      <c r="M1040" s="7" t="s">
        <v>1252</v>
      </c>
      <c r="N1040" s="9">
        <v>100</v>
      </c>
      <c r="O1040" s="9">
        <v>40</v>
      </c>
      <c r="P1040" s="34" t="s">
        <v>3217</v>
      </c>
      <c r="Q1040" s="9">
        <v>227</v>
      </c>
      <c r="R1040" s="13">
        <v>227</v>
      </c>
      <c r="S1040" s="13">
        <v>467.5</v>
      </c>
      <c r="T1040" s="11" t="s">
        <v>1336</v>
      </c>
      <c r="U1040"/>
      <c r="V1040"/>
      <c r="W1040"/>
      <c r="X1040"/>
      <c r="Y1040"/>
      <c r="Z1040"/>
      <c r="AA1040"/>
      <c r="AB1040"/>
      <c r="AC1040"/>
      <c r="AD1040"/>
      <c r="AE1040"/>
      <c r="AF1040"/>
    </row>
    <row r="1041" spans="1:32" s="20" customFormat="1" ht="28.5">
      <c r="A1041" s="6">
        <v>1</v>
      </c>
      <c r="B1041" s="6"/>
      <c r="C1041" s="6"/>
      <c r="D1041" s="8" t="s">
        <v>17</v>
      </c>
      <c r="E1041" s="9"/>
      <c r="F1041" s="9"/>
      <c r="G1041" s="9"/>
      <c r="H1041" s="10" t="s">
        <v>17</v>
      </c>
      <c r="I1041" s="9"/>
      <c r="J1041" s="10" t="s">
        <v>17</v>
      </c>
      <c r="K1041" s="8" t="s">
        <v>22</v>
      </c>
      <c r="L1041" s="7" t="s">
        <v>1335</v>
      </c>
      <c r="M1041" s="7" t="s">
        <v>1337</v>
      </c>
      <c r="N1041" s="9">
        <v>20</v>
      </c>
      <c r="O1041" s="9">
        <v>8</v>
      </c>
      <c r="P1041" s="34" t="s">
        <v>3217</v>
      </c>
      <c r="Q1041" s="9">
        <v>1</v>
      </c>
      <c r="R1041" s="13">
        <v>5</v>
      </c>
      <c r="S1041" s="13">
        <v>-87.5</v>
      </c>
      <c r="T1041" s="11" t="s">
        <v>1338</v>
      </c>
      <c r="U1041"/>
      <c r="V1041"/>
      <c r="W1041"/>
      <c r="X1041"/>
      <c r="Y1041"/>
      <c r="Z1041"/>
      <c r="AA1041"/>
      <c r="AB1041"/>
      <c r="AC1041"/>
      <c r="AD1041"/>
      <c r="AE1041"/>
      <c r="AF1041"/>
    </row>
    <row r="1042" spans="1:32" s="20" customFormat="1" ht="85.5">
      <c r="A1042" s="6">
        <v>1</v>
      </c>
      <c r="B1042" s="6"/>
      <c r="C1042" s="6"/>
      <c r="D1042" s="8" t="s">
        <v>17</v>
      </c>
      <c r="E1042" s="9"/>
      <c r="F1042" s="9"/>
      <c r="G1042" s="9"/>
      <c r="H1042" s="10" t="s">
        <v>17</v>
      </c>
      <c r="I1042" s="9"/>
      <c r="J1042" s="10" t="s">
        <v>17</v>
      </c>
      <c r="K1042" s="8" t="s">
        <v>22</v>
      </c>
      <c r="L1042" s="7" t="s">
        <v>1339</v>
      </c>
      <c r="M1042" s="7" t="s">
        <v>545</v>
      </c>
      <c r="N1042" s="9">
        <v>20</v>
      </c>
      <c r="O1042" s="9">
        <v>8</v>
      </c>
      <c r="P1042" s="34" t="s">
        <v>3217</v>
      </c>
      <c r="Q1042" s="9">
        <v>5</v>
      </c>
      <c r="R1042" s="13">
        <v>25</v>
      </c>
      <c r="S1042" s="13">
        <v>-37.5</v>
      </c>
      <c r="T1042" s="11" t="s">
        <v>3314</v>
      </c>
      <c r="U1042"/>
      <c r="V1042"/>
      <c r="W1042"/>
      <c r="X1042"/>
      <c r="Y1042"/>
      <c r="Z1042"/>
      <c r="AA1042"/>
      <c r="AB1042"/>
      <c r="AC1042"/>
      <c r="AD1042"/>
      <c r="AE1042"/>
      <c r="AF1042"/>
    </row>
    <row r="1043" spans="1:32" s="20" customFormat="1">
      <c r="A1043" s="6">
        <v>1</v>
      </c>
      <c r="B1043" s="6"/>
      <c r="C1043" s="6"/>
      <c r="D1043" s="6"/>
      <c r="E1043" s="6"/>
      <c r="F1043" s="6"/>
      <c r="G1043" s="6"/>
      <c r="H1043" s="6"/>
      <c r="I1043" s="6"/>
      <c r="J1043" s="6"/>
      <c r="K1043" s="6"/>
      <c r="L1043" s="6"/>
      <c r="M1043" s="6"/>
      <c r="N1043" s="6"/>
      <c r="O1043" s="6"/>
      <c r="P1043" s="6"/>
      <c r="Q1043" s="6"/>
      <c r="R1043" s="6"/>
      <c r="S1043" s="6"/>
      <c r="T1043" s="11"/>
      <c r="U1043"/>
      <c r="V1043"/>
      <c r="W1043"/>
      <c r="X1043"/>
      <c r="Y1043"/>
      <c r="Z1043"/>
      <c r="AA1043"/>
      <c r="AB1043"/>
      <c r="AC1043"/>
      <c r="AD1043"/>
      <c r="AE1043"/>
      <c r="AF1043"/>
    </row>
    <row r="1044" spans="1:32" s="20" customFormat="1" ht="42.75">
      <c r="A1044" s="6">
        <v>1</v>
      </c>
      <c r="B1044" s="6"/>
      <c r="C1044" s="6"/>
      <c r="D1044" s="8" t="s">
        <v>17</v>
      </c>
      <c r="E1044" s="9"/>
      <c r="F1044" s="9"/>
      <c r="G1044" s="9"/>
      <c r="H1044" s="10" t="s">
        <v>17</v>
      </c>
      <c r="I1044" s="9"/>
      <c r="J1044" s="10" t="s">
        <v>17</v>
      </c>
      <c r="K1044" s="8" t="s">
        <v>22</v>
      </c>
      <c r="L1044" s="7" t="s">
        <v>1340</v>
      </c>
      <c r="M1044" s="7" t="s">
        <v>1329</v>
      </c>
      <c r="N1044" s="9">
        <v>50000</v>
      </c>
      <c r="O1044" s="9">
        <v>0</v>
      </c>
      <c r="P1044" s="34" t="s">
        <v>3217</v>
      </c>
      <c r="Q1044" s="9">
        <v>10443</v>
      </c>
      <c r="R1044" s="13">
        <v>20.9</v>
      </c>
      <c r="S1044" s="10" t="s">
        <v>25</v>
      </c>
      <c r="T1044" s="11" t="s">
        <v>3104</v>
      </c>
      <c r="U1044"/>
      <c r="V1044"/>
      <c r="W1044"/>
      <c r="X1044"/>
      <c r="Y1044"/>
      <c r="Z1044"/>
      <c r="AA1044"/>
      <c r="AB1044"/>
      <c r="AC1044"/>
      <c r="AD1044"/>
      <c r="AE1044"/>
      <c r="AF1044"/>
    </row>
    <row r="1045" spans="1:32" s="20" customFormat="1" ht="85.5">
      <c r="A1045" s="6">
        <v>1</v>
      </c>
      <c r="B1045" s="6"/>
      <c r="C1045" s="6"/>
      <c r="D1045" s="8" t="s">
        <v>17</v>
      </c>
      <c r="E1045" s="9"/>
      <c r="F1045" s="9"/>
      <c r="G1045" s="9"/>
      <c r="H1045" s="10" t="s">
        <v>17</v>
      </c>
      <c r="I1045" s="9"/>
      <c r="J1045" s="10" t="s">
        <v>17</v>
      </c>
      <c r="K1045" s="8" t="s">
        <v>22</v>
      </c>
      <c r="L1045" s="7" t="s">
        <v>1341</v>
      </c>
      <c r="M1045" s="7" t="s">
        <v>545</v>
      </c>
      <c r="N1045" s="9">
        <v>6</v>
      </c>
      <c r="O1045" s="9">
        <v>4</v>
      </c>
      <c r="P1045" s="34" t="s">
        <v>3217</v>
      </c>
      <c r="Q1045" s="9">
        <v>10</v>
      </c>
      <c r="R1045" s="13">
        <v>166.7</v>
      </c>
      <c r="S1045" s="13">
        <v>150</v>
      </c>
      <c r="T1045" s="11" t="s">
        <v>1342</v>
      </c>
      <c r="U1045"/>
      <c r="V1045"/>
      <c r="W1045"/>
      <c r="X1045"/>
      <c r="Y1045"/>
      <c r="Z1045"/>
      <c r="AA1045"/>
      <c r="AB1045"/>
      <c r="AC1045"/>
      <c r="AD1045"/>
      <c r="AE1045"/>
      <c r="AF1045"/>
    </row>
    <row r="1046" spans="1:32" s="20" customFormat="1">
      <c r="A1046" s="6">
        <v>1</v>
      </c>
      <c r="B1046" s="6"/>
      <c r="C1046" s="6"/>
      <c r="D1046" s="6"/>
      <c r="E1046" s="6"/>
      <c r="F1046" s="6"/>
      <c r="G1046" s="6"/>
      <c r="H1046" s="6"/>
      <c r="I1046" s="6"/>
      <c r="J1046" s="6"/>
      <c r="K1046" s="6"/>
      <c r="L1046" s="6"/>
      <c r="M1046" s="6"/>
      <c r="N1046" s="6"/>
      <c r="O1046" s="6"/>
      <c r="P1046" s="34"/>
      <c r="Q1046" s="6"/>
      <c r="R1046" s="6"/>
      <c r="S1046" s="6"/>
      <c r="T1046" s="11"/>
      <c r="U1046"/>
      <c r="V1046"/>
      <c r="W1046"/>
      <c r="X1046"/>
      <c r="Y1046"/>
      <c r="Z1046"/>
      <c r="AA1046"/>
      <c r="AB1046"/>
      <c r="AC1046"/>
      <c r="AD1046"/>
      <c r="AE1046"/>
      <c r="AF1046"/>
    </row>
    <row r="1047" spans="1:32" s="20" customFormat="1" ht="128.25">
      <c r="A1047" s="6">
        <v>1</v>
      </c>
      <c r="B1047" s="6"/>
      <c r="C1047" s="6"/>
      <c r="D1047" s="8" t="s">
        <v>17</v>
      </c>
      <c r="E1047" s="9"/>
      <c r="F1047" s="9"/>
      <c r="G1047" s="9"/>
      <c r="H1047" s="10" t="s">
        <v>17</v>
      </c>
      <c r="I1047" s="9"/>
      <c r="J1047" s="10" t="s">
        <v>17</v>
      </c>
      <c r="K1047" s="8" t="s">
        <v>22</v>
      </c>
      <c r="L1047" s="7" t="s">
        <v>1343</v>
      </c>
      <c r="M1047" s="7" t="s">
        <v>1337</v>
      </c>
      <c r="N1047" s="9">
        <v>68</v>
      </c>
      <c r="O1047" s="9">
        <v>26</v>
      </c>
      <c r="P1047" s="34" t="s">
        <v>3217</v>
      </c>
      <c r="Q1047" s="9">
        <v>4</v>
      </c>
      <c r="R1047" s="13">
        <v>5.9</v>
      </c>
      <c r="S1047" s="13">
        <v>-84.6</v>
      </c>
      <c r="T1047" s="11" t="s">
        <v>3315</v>
      </c>
      <c r="U1047"/>
      <c r="V1047"/>
      <c r="W1047"/>
      <c r="X1047"/>
      <c r="Y1047"/>
      <c r="Z1047"/>
      <c r="AA1047"/>
      <c r="AB1047"/>
      <c r="AC1047"/>
      <c r="AD1047"/>
      <c r="AE1047"/>
      <c r="AF1047"/>
    </row>
    <row r="1048" spans="1:32" s="20" customFormat="1">
      <c r="A1048" s="6">
        <v>1</v>
      </c>
      <c r="B1048" s="6"/>
      <c r="C1048" s="6"/>
      <c r="D1048" s="6"/>
      <c r="E1048" s="6"/>
      <c r="F1048" s="6"/>
      <c r="G1048" s="6"/>
      <c r="H1048" s="6"/>
      <c r="I1048" s="6"/>
      <c r="J1048" s="6"/>
      <c r="K1048" s="6"/>
      <c r="L1048" s="6"/>
      <c r="M1048" s="6"/>
      <c r="N1048" s="6"/>
      <c r="O1048" s="6"/>
      <c r="P1048" s="6"/>
      <c r="Q1048" s="6"/>
      <c r="R1048" s="6"/>
      <c r="S1048" s="6"/>
      <c r="T1048" s="11"/>
      <c r="U1048"/>
      <c r="V1048"/>
      <c r="W1048"/>
      <c r="X1048"/>
      <c r="Y1048"/>
      <c r="Z1048"/>
      <c r="AA1048"/>
      <c r="AB1048"/>
      <c r="AC1048"/>
      <c r="AD1048"/>
      <c r="AE1048"/>
      <c r="AF1048"/>
    </row>
    <row r="1049" spans="1:32" s="20" customFormat="1" ht="99.75">
      <c r="A1049" s="6">
        <v>1</v>
      </c>
      <c r="B1049" s="6"/>
      <c r="C1049" s="6"/>
      <c r="D1049" s="8" t="s">
        <v>17</v>
      </c>
      <c r="E1049" s="9"/>
      <c r="F1049" s="9"/>
      <c r="G1049" s="9"/>
      <c r="H1049" s="10" t="s">
        <v>17</v>
      </c>
      <c r="I1049" s="9"/>
      <c r="J1049" s="10" t="s">
        <v>17</v>
      </c>
      <c r="K1049" s="8" t="s">
        <v>22</v>
      </c>
      <c r="L1049" s="7" t="s">
        <v>1344</v>
      </c>
      <c r="M1049" s="7" t="s">
        <v>1252</v>
      </c>
      <c r="N1049" s="9">
        <v>846</v>
      </c>
      <c r="O1049" s="9">
        <v>350</v>
      </c>
      <c r="P1049" s="34" t="s">
        <v>3217</v>
      </c>
      <c r="Q1049" s="9">
        <v>0</v>
      </c>
      <c r="R1049" s="10" t="s">
        <v>25</v>
      </c>
      <c r="S1049" s="10" t="s">
        <v>25</v>
      </c>
      <c r="T1049" s="11" t="s">
        <v>3316</v>
      </c>
      <c r="U1049"/>
      <c r="V1049"/>
      <c r="W1049"/>
      <c r="X1049"/>
      <c r="Y1049"/>
      <c r="Z1049"/>
      <c r="AA1049"/>
      <c r="AB1049"/>
      <c r="AC1049"/>
      <c r="AD1049"/>
      <c r="AE1049"/>
      <c r="AF1049"/>
    </row>
    <row r="1050" spans="1:32" s="20" customFormat="1">
      <c r="A1050" s="6">
        <v>1</v>
      </c>
      <c r="B1050" s="6"/>
      <c r="C1050" s="6"/>
      <c r="D1050" s="6"/>
      <c r="E1050" s="6"/>
      <c r="F1050" s="6"/>
      <c r="G1050" s="6"/>
      <c r="H1050" s="6"/>
      <c r="I1050" s="6"/>
      <c r="J1050" s="6"/>
      <c r="K1050" s="6"/>
      <c r="L1050" s="6"/>
      <c r="M1050" s="6"/>
      <c r="N1050" s="6"/>
      <c r="O1050" s="6"/>
      <c r="P1050" s="6"/>
      <c r="Q1050" s="6"/>
      <c r="R1050" s="6"/>
      <c r="S1050" s="6"/>
      <c r="T1050" s="11"/>
      <c r="U1050"/>
      <c r="V1050"/>
      <c r="W1050"/>
      <c r="X1050"/>
      <c r="Y1050"/>
      <c r="Z1050"/>
      <c r="AA1050"/>
      <c r="AB1050"/>
      <c r="AC1050"/>
      <c r="AD1050"/>
      <c r="AE1050"/>
      <c r="AF1050"/>
    </row>
    <row r="1051" spans="1:32" s="20" customFormat="1" ht="28.5">
      <c r="A1051" s="6">
        <v>1</v>
      </c>
      <c r="B1051" s="6"/>
      <c r="C1051" s="6"/>
      <c r="D1051" s="8" t="s">
        <v>17</v>
      </c>
      <c r="E1051" s="9"/>
      <c r="F1051" s="9"/>
      <c r="G1051" s="9"/>
      <c r="H1051" s="10" t="s">
        <v>17</v>
      </c>
      <c r="I1051" s="9"/>
      <c r="J1051" s="10" t="s">
        <v>17</v>
      </c>
      <c r="K1051" s="8" t="s">
        <v>22</v>
      </c>
      <c r="L1051" s="7" t="s">
        <v>1345</v>
      </c>
      <c r="M1051" s="7" t="s">
        <v>1346</v>
      </c>
      <c r="N1051" s="9">
        <v>2800</v>
      </c>
      <c r="O1051" s="9">
        <v>560</v>
      </c>
      <c r="P1051" s="34" t="s">
        <v>3217</v>
      </c>
      <c r="Q1051" s="9">
        <v>1150</v>
      </c>
      <c r="R1051" s="13">
        <v>41.1</v>
      </c>
      <c r="S1051" s="13">
        <v>105.4</v>
      </c>
      <c r="T1051" s="11" t="s">
        <v>3317</v>
      </c>
      <c r="U1051"/>
      <c r="V1051"/>
      <c r="W1051"/>
      <c r="X1051"/>
      <c r="Y1051"/>
      <c r="Z1051"/>
      <c r="AA1051"/>
      <c r="AB1051"/>
      <c r="AC1051"/>
      <c r="AD1051"/>
      <c r="AE1051"/>
      <c r="AF1051"/>
    </row>
    <row r="1052" spans="1:32" s="20" customFormat="1" ht="42.75">
      <c r="A1052" s="6">
        <v>1</v>
      </c>
      <c r="B1052" s="6"/>
      <c r="C1052" s="6"/>
      <c r="D1052" s="8" t="s">
        <v>17</v>
      </c>
      <c r="E1052" s="9"/>
      <c r="F1052" s="9"/>
      <c r="G1052" s="9"/>
      <c r="H1052" s="10" t="s">
        <v>17</v>
      </c>
      <c r="I1052" s="9"/>
      <c r="J1052" s="10" t="s">
        <v>17</v>
      </c>
      <c r="K1052" s="8" t="s">
        <v>22</v>
      </c>
      <c r="L1052" s="7" t="s">
        <v>1345</v>
      </c>
      <c r="M1052" s="7" t="s">
        <v>1347</v>
      </c>
      <c r="N1052" s="9">
        <v>60000</v>
      </c>
      <c r="O1052" s="9">
        <v>10000</v>
      </c>
      <c r="P1052" s="34" t="s">
        <v>3217</v>
      </c>
      <c r="Q1052" s="9">
        <v>0</v>
      </c>
      <c r="R1052" s="10" t="s">
        <v>25</v>
      </c>
      <c r="S1052" s="10" t="s">
        <v>25</v>
      </c>
      <c r="T1052" s="11" t="s">
        <v>3318</v>
      </c>
      <c r="U1052"/>
      <c r="V1052"/>
      <c r="W1052"/>
      <c r="X1052"/>
      <c r="Y1052"/>
      <c r="Z1052"/>
      <c r="AA1052"/>
      <c r="AB1052"/>
      <c r="AC1052"/>
      <c r="AD1052"/>
      <c r="AE1052"/>
      <c r="AF1052"/>
    </row>
    <row r="1053" spans="1:32" s="20" customFormat="1">
      <c r="A1053" s="6">
        <v>1</v>
      </c>
      <c r="B1053" s="6"/>
      <c r="C1053" s="6"/>
      <c r="D1053" s="6"/>
      <c r="E1053" s="6"/>
      <c r="F1053" s="6"/>
      <c r="G1053" s="6"/>
      <c r="H1053" s="6"/>
      <c r="I1053" s="6"/>
      <c r="J1053" s="6"/>
      <c r="K1053" s="6"/>
      <c r="L1053" s="6"/>
      <c r="M1053" s="6"/>
      <c r="N1053" s="6"/>
      <c r="O1053" s="6"/>
      <c r="P1053" s="6"/>
      <c r="Q1053" s="6"/>
      <c r="R1053" s="6"/>
      <c r="S1053" s="6"/>
      <c r="T1053" s="11"/>
      <c r="U1053"/>
      <c r="V1053"/>
      <c r="W1053"/>
      <c r="X1053"/>
      <c r="Y1053"/>
      <c r="Z1053"/>
      <c r="AA1053"/>
      <c r="AB1053"/>
      <c r="AC1053"/>
      <c r="AD1053"/>
      <c r="AE1053"/>
      <c r="AF1053"/>
    </row>
    <row r="1054" spans="1:32" s="20" customFormat="1" ht="42.75">
      <c r="A1054" s="6">
        <v>1</v>
      </c>
      <c r="B1054" s="6"/>
      <c r="C1054" s="6"/>
      <c r="D1054" s="8" t="s">
        <v>17</v>
      </c>
      <c r="E1054" s="9"/>
      <c r="F1054" s="9"/>
      <c r="G1054" s="9"/>
      <c r="H1054" s="10" t="s">
        <v>17</v>
      </c>
      <c r="I1054" s="9"/>
      <c r="J1054" s="10" t="s">
        <v>17</v>
      </c>
      <c r="K1054" s="8" t="s">
        <v>22</v>
      </c>
      <c r="L1054" s="7" t="s">
        <v>1348</v>
      </c>
      <c r="M1054" s="7" t="s">
        <v>1349</v>
      </c>
      <c r="N1054" s="9">
        <v>94</v>
      </c>
      <c r="O1054" s="9">
        <v>33</v>
      </c>
      <c r="P1054" s="34" t="s">
        <v>3217</v>
      </c>
      <c r="Q1054" s="9">
        <v>9</v>
      </c>
      <c r="R1054" s="13">
        <v>9.6</v>
      </c>
      <c r="S1054" s="13">
        <v>-72.7</v>
      </c>
      <c r="T1054" s="11" t="s">
        <v>3319</v>
      </c>
      <c r="U1054"/>
      <c r="V1054"/>
      <c r="W1054"/>
      <c r="X1054"/>
      <c r="Y1054"/>
      <c r="Z1054"/>
      <c r="AA1054"/>
      <c r="AB1054"/>
      <c r="AC1054"/>
      <c r="AD1054"/>
      <c r="AE1054"/>
      <c r="AF1054"/>
    </row>
    <row r="1055" spans="1:32" s="20" customFormat="1" ht="28.5">
      <c r="A1055" s="6">
        <v>1</v>
      </c>
      <c r="B1055" s="6"/>
      <c r="C1055" s="6"/>
      <c r="D1055" s="8" t="s">
        <v>17</v>
      </c>
      <c r="E1055" s="9"/>
      <c r="F1055" s="9"/>
      <c r="G1055" s="9"/>
      <c r="H1055" s="10" t="s">
        <v>17</v>
      </c>
      <c r="I1055" s="9"/>
      <c r="J1055" s="10" t="s">
        <v>17</v>
      </c>
      <c r="K1055" s="8" t="s">
        <v>22</v>
      </c>
      <c r="L1055" s="7" t="s">
        <v>1350</v>
      </c>
      <c r="M1055" s="7" t="s">
        <v>1351</v>
      </c>
      <c r="N1055" s="9">
        <v>40</v>
      </c>
      <c r="O1055" s="9">
        <v>0</v>
      </c>
      <c r="P1055" s="34" t="s">
        <v>3217</v>
      </c>
      <c r="Q1055" s="9">
        <v>0</v>
      </c>
      <c r="R1055" s="10" t="s">
        <v>25</v>
      </c>
      <c r="S1055" s="13">
        <v>0</v>
      </c>
      <c r="T1055" s="11"/>
      <c r="U1055"/>
      <c r="V1055"/>
      <c r="W1055"/>
      <c r="X1055"/>
      <c r="Y1055"/>
      <c r="Z1055"/>
      <c r="AA1055"/>
      <c r="AB1055"/>
      <c r="AC1055"/>
      <c r="AD1055"/>
      <c r="AE1055"/>
      <c r="AF1055"/>
    </row>
    <row r="1056" spans="1:32" s="20" customFormat="1">
      <c r="A1056" s="6">
        <v>1</v>
      </c>
      <c r="B1056" s="6"/>
      <c r="C1056" s="6"/>
      <c r="D1056" s="6"/>
      <c r="E1056" s="6"/>
      <c r="F1056" s="6"/>
      <c r="G1056" s="6"/>
      <c r="H1056" s="6"/>
      <c r="I1056" s="6"/>
      <c r="J1056" s="6"/>
      <c r="K1056" s="6"/>
      <c r="L1056" s="6"/>
      <c r="M1056" s="6"/>
      <c r="N1056" s="6"/>
      <c r="O1056" s="6"/>
      <c r="P1056" s="6"/>
      <c r="Q1056" s="6"/>
      <c r="R1056" s="6"/>
      <c r="S1056" s="6"/>
      <c r="T1056" s="11"/>
      <c r="U1056"/>
      <c r="V1056"/>
      <c r="W1056"/>
      <c r="X1056"/>
      <c r="Y1056"/>
      <c r="Z1056"/>
      <c r="AA1056"/>
      <c r="AB1056"/>
      <c r="AC1056"/>
      <c r="AD1056"/>
      <c r="AE1056"/>
      <c r="AF1056"/>
    </row>
    <row r="1057" spans="1:32" s="20" customFormat="1" ht="42.75">
      <c r="A1057" s="6">
        <v>1</v>
      </c>
      <c r="B1057" s="6"/>
      <c r="C1057" s="7" t="s">
        <v>1352</v>
      </c>
      <c r="D1057" s="8" t="s">
        <v>1137</v>
      </c>
      <c r="E1057" s="9"/>
      <c r="F1057" s="9">
        <v>15006067</v>
      </c>
      <c r="G1057" s="9">
        <f>IFERROR(F1057-E1057,0)</f>
        <v>15006067</v>
      </c>
      <c r="H1057" s="36">
        <f>IFERROR((F1057/E1057-1)*100,0)</f>
        <v>0</v>
      </c>
      <c r="I1057" s="9">
        <v>506675600</v>
      </c>
      <c r="J1057" s="12">
        <v>3</v>
      </c>
      <c r="K1057" s="8" t="s">
        <v>17</v>
      </c>
      <c r="L1057" s="7" t="s">
        <v>17</v>
      </c>
      <c r="M1057" s="7" t="s">
        <v>17</v>
      </c>
      <c r="N1057" s="9"/>
      <c r="O1057" s="9"/>
      <c r="P1057" s="9"/>
      <c r="Q1057" s="9"/>
      <c r="R1057" s="10" t="s">
        <v>17</v>
      </c>
      <c r="S1057" s="10" t="s">
        <v>17</v>
      </c>
      <c r="T1057" s="11" t="s">
        <v>17</v>
      </c>
      <c r="U1057"/>
      <c r="V1057"/>
      <c r="W1057"/>
      <c r="X1057"/>
      <c r="Y1057"/>
      <c r="Z1057"/>
      <c r="AA1057"/>
      <c r="AB1057"/>
      <c r="AC1057"/>
      <c r="AD1057"/>
      <c r="AE1057"/>
      <c r="AF1057"/>
    </row>
    <row r="1058" spans="1:32" s="20" customFormat="1" ht="42.75">
      <c r="A1058" s="6">
        <v>1</v>
      </c>
      <c r="B1058" s="6"/>
      <c r="C1058" s="7" t="s">
        <v>1333</v>
      </c>
      <c r="D1058" s="8" t="s">
        <v>17</v>
      </c>
      <c r="E1058" s="9"/>
      <c r="F1058" s="9"/>
      <c r="G1058" s="9"/>
      <c r="H1058" s="10" t="s">
        <v>17</v>
      </c>
      <c r="I1058" s="9"/>
      <c r="J1058" s="10" t="s">
        <v>17</v>
      </c>
      <c r="K1058" s="8" t="s">
        <v>22</v>
      </c>
      <c r="L1058" s="7" t="s">
        <v>1353</v>
      </c>
      <c r="M1058" s="7" t="s">
        <v>1252</v>
      </c>
      <c r="N1058" s="9">
        <v>600</v>
      </c>
      <c r="O1058" s="9">
        <v>300</v>
      </c>
      <c r="P1058" s="34" t="s">
        <v>3217</v>
      </c>
      <c r="Q1058" s="9">
        <v>263</v>
      </c>
      <c r="R1058" s="13">
        <v>43.8</v>
      </c>
      <c r="S1058" s="13">
        <v>-12.3</v>
      </c>
      <c r="T1058" s="11" t="s">
        <v>3320</v>
      </c>
      <c r="U1058"/>
      <c r="V1058"/>
      <c r="W1058"/>
      <c r="X1058"/>
      <c r="Y1058"/>
      <c r="Z1058"/>
      <c r="AA1058"/>
      <c r="AB1058"/>
      <c r="AC1058"/>
      <c r="AD1058"/>
      <c r="AE1058"/>
      <c r="AF1058"/>
    </row>
    <row r="1059" spans="1:32" s="20" customFormat="1" ht="28.5">
      <c r="A1059" s="6">
        <v>1</v>
      </c>
      <c r="B1059" s="6"/>
      <c r="C1059" s="6"/>
      <c r="D1059" s="8" t="s">
        <v>17</v>
      </c>
      <c r="E1059" s="9"/>
      <c r="F1059" s="9"/>
      <c r="G1059" s="9"/>
      <c r="H1059" s="10" t="s">
        <v>17</v>
      </c>
      <c r="I1059" s="9"/>
      <c r="J1059" s="10" t="s">
        <v>17</v>
      </c>
      <c r="K1059" s="8" t="s">
        <v>22</v>
      </c>
      <c r="L1059" s="7" t="s">
        <v>1354</v>
      </c>
      <c r="M1059" s="7" t="s">
        <v>1290</v>
      </c>
      <c r="N1059" s="9">
        <v>500</v>
      </c>
      <c r="O1059" s="9">
        <v>100</v>
      </c>
      <c r="P1059" s="34" t="s">
        <v>3217</v>
      </c>
      <c r="Q1059" s="9">
        <v>0</v>
      </c>
      <c r="R1059" s="10" t="s">
        <v>25</v>
      </c>
      <c r="S1059" s="10" t="s">
        <v>25</v>
      </c>
      <c r="T1059" s="11" t="s">
        <v>3321</v>
      </c>
      <c r="U1059"/>
      <c r="V1059"/>
      <c r="W1059"/>
      <c r="X1059"/>
      <c r="Y1059"/>
      <c r="Z1059"/>
      <c r="AA1059"/>
      <c r="AB1059"/>
      <c r="AC1059"/>
      <c r="AD1059"/>
      <c r="AE1059"/>
      <c r="AF1059"/>
    </row>
    <row r="1060" spans="1:32" s="20" customFormat="1">
      <c r="A1060" s="6">
        <v>1</v>
      </c>
      <c r="B1060" s="6"/>
      <c r="C1060" s="6"/>
      <c r="D1060" s="8" t="s">
        <v>17</v>
      </c>
      <c r="E1060" s="9"/>
      <c r="F1060" s="9"/>
      <c r="G1060" s="9"/>
      <c r="H1060" s="10" t="s">
        <v>17</v>
      </c>
      <c r="I1060" s="9"/>
      <c r="J1060" s="10" t="s">
        <v>17</v>
      </c>
      <c r="K1060" s="8" t="s">
        <v>22</v>
      </c>
      <c r="L1060" s="7" t="s">
        <v>1355</v>
      </c>
      <c r="M1060" s="7" t="s">
        <v>1252</v>
      </c>
      <c r="N1060" s="9">
        <v>90</v>
      </c>
      <c r="O1060" s="9">
        <v>10</v>
      </c>
      <c r="P1060" s="34" t="s">
        <v>3217</v>
      </c>
      <c r="Q1060" s="9">
        <v>0</v>
      </c>
      <c r="R1060" s="10" t="s">
        <v>25</v>
      </c>
      <c r="S1060" s="10" t="s">
        <v>25</v>
      </c>
      <c r="T1060" s="11" t="s">
        <v>1356</v>
      </c>
      <c r="U1060"/>
      <c r="V1060"/>
      <c r="W1060"/>
      <c r="X1060"/>
      <c r="Y1060"/>
      <c r="Z1060"/>
      <c r="AA1060"/>
      <c r="AB1060"/>
      <c r="AC1060"/>
      <c r="AD1060"/>
      <c r="AE1060"/>
      <c r="AF1060"/>
    </row>
    <row r="1061" spans="1:32" s="20" customFormat="1" ht="28.5">
      <c r="A1061" s="6">
        <v>1</v>
      </c>
      <c r="B1061" s="6"/>
      <c r="C1061" s="6"/>
      <c r="D1061" s="8" t="s">
        <v>17</v>
      </c>
      <c r="E1061" s="9"/>
      <c r="F1061" s="9"/>
      <c r="G1061" s="9"/>
      <c r="H1061" s="10" t="s">
        <v>17</v>
      </c>
      <c r="I1061" s="9"/>
      <c r="J1061" s="10" t="s">
        <v>17</v>
      </c>
      <c r="K1061" s="8" t="s">
        <v>22</v>
      </c>
      <c r="L1061" s="7" t="s">
        <v>1357</v>
      </c>
      <c r="M1061" s="7" t="s">
        <v>1358</v>
      </c>
      <c r="N1061" s="9">
        <v>5000</v>
      </c>
      <c r="O1061" s="9">
        <v>3000</v>
      </c>
      <c r="P1061" s="34" t="s">
        <v>3217</v>
      </c>
      <c r="Q1061" s="9">
        <v>3000</v>
      </c>
      <c r="R1061" s="13">
        <v>60</v>
      </c>
      <c r="S1061" s="13">
        <v>0</v>
      </c>
      <c r="T1061" s="11" t="s">
        <v>1359</v>
      </c>
      <c r="U1061"/>
      <c r="V1061"/>
      <c r="W1061"/>
      <c r="X1061"/>
      <c r="Y1061"/>
      <c r="Z1061"/>
      <c r="AA1061"/>
      <c r="AB1061"/>
      <c r="AC1061"/>
      <c r="AD1061"/>
      <c r="AE1061"/>
      <c r="AF1061"/>
    </row>
    <row r="1062" spans="1:32" s="20" customFormat="1" ht="28.5">
      <c r="A1062" s="6">
        <v>1</v>
      </c>
      <c r="B1062" s="6"/>
      <c r="C1062" s="6"/>
      <c r="D1062" s="8" t="s">
        <v>17</v>
      </c>
      <c r="E1062" s="9"/>
      <c r="F1062" s="9"/>
      <c r="G1062" s="9"/>
      <c r="H1062" s="10" t="s">
        <v>17</v>
      </c>
      <c r="I1062" s="9"/>
      <c r="J1062" s="10" t="s">
        <v>17</v>
      </c>
      <c r="K1062" s="8" t="s">
        <v>22</v>
      </c>
      <c r="L1062" s="7" t="s">
        <v>1360</v>
      </c>
      <c r="M1062" s="7" t="s">
        <v>1361</v>
      </c>
      <c r="N1062" s="9">
        <v>30000</v>
      </c>
      <c r="O1062" s="9">
        <v>8000</v>
      </c>
      <c r="P1062" s="34" t="s">
        <v>3217</v>
      </c>
      <c r="Q1062" s="9">
        <v>0</v>
      </c>
      <c r="R1062" s="10" t="s">
        <v>25</v>
      </c>
      <c r="S1062" s="10" t="s">
        <v>25</v>
      </c>
      <c r="T1062" s="11" t="s">
        <v>3322</v>
      </c>
      <c r="U1062"/>
      <c r="V1062"/>
      <c r="W1062"/>
      <c r="X1062"/>
      <c r="Y1062"/>
      <c r="Z1062"/>
      <c r="AA1062"/>
      <c r="AB1062"/>
      <c r="AC1062"/>
      <c r="AD1062"/>
      <c r="AE1062"/>
      <c r="AF1062"/>
    </row>
    <row r="1063" spans="1:32" s="20" customFormat="1" ht="28.5">
      <c r="A1063" s="6">
        <v>1</v>
      </c>
      <c r="B1063" s="6"/>
      <c r="C1063" s="6"/>
      <c r="D1063" s="8" t="s">
        <v>17</v>
      </c>
      <c r="E1063" s="9"/>
      <c r="F1063" s="9"/>
      <c r="G1063" s="9"/>
      <c r="H1063" s="10" t="s">
        <v>17</v>
      </c>
      <c r="I1063" s="9"/>
      <c r="J1063" s="10" t="s">
        <v>17</v>
      </c>
      <c r="K1063" s="8" t="s">
        <v>22</v>
      </c>
      <c r="L1063" s="7" t="s">
        <v>1362</v>
      </c>
      <c r="M1063" s="7" t="s">
        <v>1363</v>
      </c>
      <c r="N1063" s="9">
        <v>30</v>
      </c>
      <c r="O1063" s="9">
        <v>10</v>
      </c>
      <c r="P1063" s="34" t="s">
        <v>3217</v>
      </c>
      <c r="Q1063" s="9">
        <v>1</v>
      </c>
      <c r="R1063" s="13">
        <v>3.3</v>
      </c>
      <c r="S1063" s="13">
        <v>-90</v>
      </c>
      <c r="T1063" s="11" t="s">
        <v>1364</v>
      </c>
      <c r="U1063"/>
      <c r="V1063"/>
      <c r="W1063"/>
      <c r="X1063"/>
      <c r="Y1063"/>
      <c r="Z1063"/>
      <c r="AA1063"/>
      <c r="AB1063"/>
      <c r="AC1063"/>
      <c r="AD1063"/>
      <c r="AE1063"/>
      <c r="AF1063"/>
    </row>
    <row r="1064" spans="1:32" s="20" customFormat="1" ht="28.5">
      <c r="A1064" s="6">
        <v>1</v>
      </c>
      <c r="B1064" s="6"/>
      <c r="C1064" s="6"/>
      <c r="D1064" s="8" t="s">
        <v>17</v>
      </c>
      <c r="E1064" s="9"/>
      <c r="F1064" s="9"/>
      <c r="G1064" s="9"/>
      <c r="H1064" s="10" t="s">
        <v>17</v>
      </c>
      <c r="I1064" s="9"/>
      <c r="J1064" s="10" t="s">
        <v>17</v>
      </c>
      <c r="K1064" s="8" t="s">
        <v>22</v>
      </c>
      <c r="L1064" s="7" t="s">
        <v>1365</v>
      </c>
      <c r="M1064" s="7" t="s">
        <v>1361</v>
      </c>
      <c r="N1064" s="9">
        <v>27000</v>
      </c>
      <c r="O1064" s="9">
        <v>10000</v>
      </c>
      <c r="P1064" s="34" t="s">
        <v>3217</v>
      </c>
      <c r="Q1064" s="9">
        <v>5000</v>
      </c>
      <c r="R1064" s="13">
        <v>18.5</v>
      </c>
      <c r="S1064" s="13">
        <v>-50</v>
      </c>
      <c r="T1064" s="11" t="s">
        <v>1364</v>
      </c>
      <c r="U1064"/>
      <c r="V1064"/>
      <c r="W1064"/>
      <c r="X1064"/>
      <c r="Y1064"/>
      <c r="Z1064"/>
      <c r="AA1064"/>
      <c r="AB1064"/>
      <c r="AC1064"/>
      <c r="AD1064"/>
      <c r="AE1064"/>
      <c r="AF1064"/>
    </row>
    <row r="1065" spans="1:32" s="20" customFormat="1" ht="42.75">
      <c r="A1065" s="6">
        <v>1</v>
      </c>
      <c r="B1065" s="6"/>
      <c r="C1065" s="6"/>
      <c r="D1065" s="8" t="s">
        <v>17</v>
      </c>
      <c r="E1065" s="9"/>
      <c r="F1065" s="9"/>
      <c r="G1065" s="9"/>
      <c r="H1065" s="10" t="s">
        <v>17</v>
      </c>
      <c r="I1065" s="9"/>
      <c r="J1065" s="10" t="s">
        <v>17</v>
      </c>
      <c r="K1065" s="8" t="s">
        <v>22</v>
      </c>
      <c r="L1065" s="7" t="s">
        <v>1366</v>
      </c>
      <c r="M1065" s="7" t="s">
        <v>1361</v>
      </c>
      <c r="N1065" s="9">
        <v>20</v>
      </c>
      <c r="O1065" s="9">
        <v>5</v>
      </c>
      <c r="P1065" s="34" t="s">
        <v>3217</v>
      </c>
      <c r="Q1065" s="9">
        <v>0</v>
      </c>
      <c r="R1065" s="10" t="s">
        <v>25</v>
      </c>
      <c r="S1065" s="10" t="s">
        <v>25</v>
      </c>
      <c r="T1065" s="11" t="s">
        <v>1367</v>
      </c>
      <c r="U1065"/>
      <c r="V1065"/>
      <c r="W1065"/>
      <c r="X1065"/>
      <c r="Y1065"/>
      <c r="Z1065"/>
      <c r="AA1065"/>
      <c r="AB1065"/>
      <c r="AC1065"/>
      <c r="AD1065"/>
      <c r="AE1065"/>
      <c r="AF1065"/>
    </row>
    <row r="1066" spans="1:32" s="20" customFormat="1" ht="42.75">
      <c r="A1066" s="6">
        <v>1</v>
      </c>
      <c r="B1066" s="6"/>
      <c r="C1066" s="7" t="s">
        <v>1368</v>
      </c>
      <c r="D1066" s="8" t="s">
        <v>1137</v>
      </c>
      <c r="E1066" s="9"/>
      <c r="F1066" s="9">
        <v>92335080</v>
      </c>
      <c r="G1066" s="9">
        <f>IFERROR(F1066-E1066,0)</f>
        <v>92335080</v>
      </c>
      <c r="H1066" s="36">
        <f>IFERROR((F1066/E1066-1)*100,0)</f>
        <v>0</v>
      </c>
      <c r="I1066" s="9">
        <v>436071934</v>
      </c>
      <c r="J1066" s="12">
        <v>21.2</v>
      </c>
      <c r="K1066" s="8" t="s">
        <v>17</v>
      </c>
      <c r="L1066" s="7" t="s">
        <v>17</v>
      </c>
      <c r="M1066" s="7" t="s">
        <v>17</v>
      </c>
      <c r="N1066" s="9"/>
      <c r="O1066" s="9"/>
      <c r="P1066" s="9"/>
      <c r="Q1066" s="9"/>
      <c r="R1066" s="10" t="s">
        <v>17</v>
      </c>
      <c r="S1066" s="10" t="s">
        <v>17</v>
      </c>
      <c r="T1066" s="11" t="s">
        <v>17</v>
      </c>
      <c r="U1066"/>
      <c r="V1066"/>
      <c r="W1066"/>
      <c r="X1066"/>
      <c r="Y1066"/>
      <c r="Z1066"/>
      <c r="AA1066"/>
      <c r="AB1066"/>
      <c r="AC1066"/>
      <c r="AD1066"/>
      <c r="AE1066"/>
      <c r="AF1066"/>
    </row>
    <row r="1067" spans="1:32" s="20" customFormat="1" ht="42.75">
      <c r="A1067" s="6">
        <v>1</v>
      </c>
      <c r="B1067" s="6"/>
      <c r="C1067" s="7" t="s">
        <v>1333</v>
      </c>
      <c r="D1067" s="8" t="s">
        <v>17</v>
      </c>
      <c r="E1067" s="9"/>
      <c r="F1067" s="9"/>
      <c r="G1067" s="9"/>
      <c r="H1067" s="10" t="s">
        <v>17</v>
      </c>
      <c r="I1067" s="9"/>
      <c r="J1067" s="10" t="s">
        <v>17</v>
      </c>
      <c r="K1067" s="8" t="s">
        <v>22</v>
      </c>
      <c r="L1067" s="7" t="s">
        <v>1369</v>
      </c>
      <c r="M1067" s="7" t="s">
        <v>1370</v>
      </c>
      <c r="N1067" s="9">
        <v>120</v>
      </c>
      <c r="O1067" s="9">
        <v>50</v>
      </c>
      <c r="P1067" s="34" t="s">
        <v>3217</v>
      </c>
      <c r="Q1067" s="9">
        <v>35</v>
      </c>
      <c r="R1067" s="13">
        <v>29.2</v>
      </c>
      <c r="S1067" s="13">
        <v>-30</v>
      </c>
      <c r="T1067" s="11" t="s">
        <v>3323</v>
      </c>
      <c r="U1067"/>
      <c r="V1067"/>
      <c r="W1067"/>
      <c r="X1067"/>
      <c r="Y1067"/>
      <c r="Z1067"/>
      <c r="AA1067"/>
      <c r="AB1067"/>
      <c r="AC1067"/>
      <c r="AD1067"/>
      <c r="AE1067"/>
      <c r="AF1067"/>
    </row>
    <row r="1068" spans="1:32" s="20" customFormat="1" ht="28.5">
      <c r="A1068" s="6">
        <v>1</v>
      </c>
      <c r="B1068" s="6"/>
      <c r="C1068" s="6"/>
      <c r="D1068" s="8" t="s">
        <v>17</v>
      </c>
      <c r="E1068" s="9"/>
      <c r="F1068" s="9"/>
      <c r="G1068" s="9"/>
      <c r="H1068" s="10" t="s">
        <v>17</v>
      </c>
      <c r="I1068" s="9"/>
      <c r="J1068" s="10" t="s">
        <v>17</v>
      </c>
      <c r="K1068" s="8" t="s">
        <v>22</v>
      </c>
      <c r="L1068" s="7" t="s">
        <v>1371</v>
      </c>
      <c r="M1068" s="7" t="s">
        <v>1252</v>
      </c>
      <c r="N1068" s="9">
        <v>2798</v>
      </c>
      <c r="O1068" s="9">
        <v>2243</v>
      </c>
      <c r="P1068" s="34" t="s">
        <v>3217</v>
      </c>
      <c r="Q1068" s="9">
        <v>1789</v>
      </c>
      <c r="R1068" s="13">
        <v>63.9</v>
      </c>
      <c r="S1068" s="13">
        <v>-20.2</v>
      </c>
      <c r="T1068" s="11" t="s">
        <v>3324</v>
      </c>
      <c r="U1068"/>
      <c r="V1068"/>
      <c r="W1068"/>
      <c r="X1068"/>
      <c r="Y1068"/>
      <c r="Z1068"/>
      <c r="AA1068"/>
      <c r="AB1068"/>
      <c r="AC1068"/>
      <c r="AD1068"/>
      <c r="AE1068"/>
      <c r="AF1068"/>
    </row>
    <row r="1069" spans="1:32" s="20" customFormat="1">
      <c r="A1069" s="6">
        <v>1</v>
      </c>
      <c r="B1069" s="6"/>
      <c r="C1069" s="6"/>
      <c r="D1069" s="6"/>
      <c r="E1069" s="6"/>
      <c r="F1069" s="6"/>
      <c r="G1069" s="6"/>
      <c r="H1069" s="6"/>
      <c r="I1069" s="6"/>
      <c r="J1069" s="6"/>
      <c r="K1069" s="6"/>
      <c r="L1069" s="6"/>
      <c r="M1069" s="6"/>
      <c r="N1069" s="6"/>
      <c r="O1069" s="6"/>
      <c r="P1069" s="6"/>
      <c r="Q1069" s="6"/>
      <c r="R1069" s="6"/>
      <c r="S1069" s="6"/>
      <c r="T1069" s="11"/>
      <c r="U1069"/>
      <c r="V1069"/>
      <c r="W1069"/>
      <c r="X1069"/>
      <c r="Y1069"/>
      <c r="Z1069"/>
      <c r="AA1069"/>
      <c r="AB1069"/>
      <c r="AC1069"/>
      <c r="AD1069"/>
      <c r="AE1069"/>
      <c r="AF1069"/>
    </row>
    <row r="1070" spans="1:32" s="20" customFormat="1" ht="28.5">
      <c r="A1070" s="6">
        <v>1</v>
      </c>
      <c r="B1070" s="6"/>
      <c r="C1070" s="6"/>
      <c r="D1070" s="8" t="s">
        <v>17</v>
      </c>
      <c r="E1070" s="9"/>
      <c r="F1070" s="9"/>
      <c r="G1070" s="9"/>
      <c r="H1070" s="10" t="s">
        <v>17</v>
      </c>
      <c r="I1070" s="9"/>
      <c r="J1070" s="10" t="s">
        <v>17</v>
      </c>
      <c r="K1070" s="8" t="s">
        <v>22</v>
      </c>
      <c r="L1070" s="7" t="s">
        <v>1372</v>
      </c>
      <c r="M1070" s="7" t="s">
        <v>1370</v>
      </c>
      <c r="N1070" s="9">
        <v>60</v>
      </c>
      <c r="O1070" s="9">
        <v>20</v>
      </c>
      <c r="P1070" s="34" t="s">
        <v>3217</v>
      </c>
      <c r="Q1070" s="9">
        <v>2</v>
      </c>
      <c r="R1070" s="13">
        <v>3.3</v>
      </c>
      <c r="S1070" s="13">
        <v>-90</v>
      </c>
      <c r="T1070" s="11" t="s">
        <v>3323</v>
      </c>
      <c r="U1070"/>
      <c r="V1070"/>
      <c r="W1070"/>
      <c r="X1070"/>
      <c r="Y1070"/>
      <c r="Z1070"/>
      <c r="AA1070"/>
      <c r="AB1070"/>
      <c r="AC1070"/>
      <c r="AD1070"/>
      <c r="AE1070"/>
      <c r="AF1070"/>
    </row>
    <row r="1071" spans="1:32" s="20" customFormat="1" ht="28.5">
      <c r="A1071" s="6">
        <v>1</v>
      </c>
      <c r="B1071" s="6"/>
      <c r="C1071" s="6"/>
      <c r="D1071" s="8" t="s">
        <v>17</v>
      </c>
      <c r="E1071" s="9"/>
      <c r="F1071" s="9"/>
      <c r="G1071" s="9"/>
      <c r="H1071" s="10" t="s">
        <v>17</v>
      </c>
      <c r="I1071" s="9"/>
      <c r="J1071" s="10" t="s">
        <v>17</v>
      </c>
      <c r="K1071" s="8" t="s">
        <v>22</v>
      </c>
      <c r="L1071" s="7" t="s">
        <v>1373</v>
      </c>
      <c r="M1071" s="7" t="s">
        <v>1374</v>
      </c>
      <c r="N1071" s="9">
        <v>154008</v>
      </c>
      <c r="O1071" s="9">
        <v>61604</v>
      </c>
      <c r="P1071" s="34" t="s">
        <v>3217</v>
      </c>
      <c r="Q1071" s="9">
        <v>61976</v>
      </c>
      <c r="R1071" s="13">
        <v>40.200000000000003</v>
      </c>
      <c r="S1071" s="13">
        <v>0.6</v>
      </c>
      <c r="T1071" s="11" t="s">
        <v>3004</v>
      </c>
      <c r="U1071"/>
      <c r="V1071"/>
      <c r="W1071"/>
      <c r="X1071"/>
      <c r="Y1071"/>
      <c r="Z1071"/>
      <c r="AA1071"/>
      <c r="AB1071"/>
      <c r="AC1071"/>
      <c r="AD1071"/>
      <c r="AE1071"/>
      <c r="AF1071"/>
    </row>
    <row r="1072" spans="1:32" s="20" customFormat="1">
      <c r="A1072" s="6">
        <v>1</v>
      </c>
      <c r="B1072" s="6"/>
      <c r="C1072" s="6"/>
      <c r="D1072" s="6"/>
      <c r="E1072" s="6"/>
      <c r="F1072" s="6"/>
      <c r="G1072" s="6"/>
      <c r="H1072" s="6"/>
      <c r="I1072" s="6"/>
      <c r="J1072" s="6"/>
      <c r="K1072" s="6"/>
      <c r="L1072" s="6"/>
      <c r="M1072" s="6"/>
      <c r="N1072" s="6"/>
      <c r="O1072" s="6"/>
      <c r="P1072" s="6"/>
      <c r="Q1072" s="6"/>
      <c r="R1072" s="6"/>
      <c r="S1072" s="6"/>
      <c r="T1072" s="11"/>
      <c r="U1072"/>
      <c r="V1072"/>
      <c r="W1072"/>
      <c r="X1072"/>
      <c r="Y1072"/>
      <c r="Z1072"/>
      <c r="AA1072"/>
      <c r="AB1072"/>
      <c r="AC1072"/>
      <c r="AD1072"/>
      <c r="AE1072"/>
      <c r="AF1072"/>
    </row>
    <row r="1073" spans="1:32" s="20" customFormat="1" ht="42.75">
      <c r="A1073" s="6">
        <v>1</v>
      </c>
      <c r="B1073" s="6"/>
      <c r="C1073" s="7" t="s">
        <v>1375</v>
      </c>
      <c r="D1073" s="8" t="s">
        <v>1137</v>
      </c>
      <c r="E1073" s="9"/>
      <c r="F1073" s="9">
        <v>11701038</v>
      </c>
      <c r="G1073" s="9">
        <f>IFERROR(F1073-E1073,0)</f>
        <v>11701038</v>
      </c>
      <c r="H1073" s="36">
        <f>IFERROR((F1073/E1073-1)*100,0)</f>
        <v>0</v>
      </c>
      <c r="I1073" s="9">
        <v>115779216</v>
      </c>
      <c r="J1073" s="12">
        <v>10.1</v>
      </c>
      <c r="K1073" s="8" t="s">
        <v>17</v>
      </c>
      <c r="L1073" s="7" t="s">
        <v>17</v>
      </c>
      <c r="M1073" s="7" t="s">
        <v>17</v>
      </c>
      <c r="N1073" s="9"/>
      <c r="O1073" s="9"/>
      <c r="P1073" s="9"/>
      <c r="Q1073" s="9"/>
      <c r="R1073" s="10" t="s">
        <v>17</v>
      </c>
      <c r="S1073" s="10" t="s">
        <v>17</v>
      </c>
      <c r="T1073" s="11" t="s">
        <v>17</v>
      </c>
      <c r="U1073"/>
      <c r="V1073"/>
      <c r="W1073"/>
      <c r="X1073"/>
      <c r="Y1073"/>
      <c r="Z1073"/>
      <c r="AA1073"/>
      <c r="AB1073"/>
      <c r="AC1073"/>
      <c r="AD1073"/>
      <c r="AE1073"/>
      <c r="AF1073"/>
    </row>
    <row r="1074" spans="1:32" s="20" customFormat="1" ht="71.25">
      <c r="A1074" s="6">
        <v>1</v>
      </c>
      <c r="B1074" s="6"/>
      <c r="C1074" s="7" t="s">
        <v>1376</v>
      </c>
      <c r="D1074" s="8" t="s">
        <v>17</v>
      </c>
      <c r="E1074" s="9"/>
      <c r="F1074" s="9"/>
      <c r="G1074" s="9"/>
      <c r="H1074" s="10" t="s">
        <v>17</v>
      </c>
      <c r="I1074" s="9"/>
      <c r="J1074" s="10" t="s">
        <v>17</v>
      </c>
      <c r="K1074" s="8" t="s">
        <v>22</v>
      </c>
      <c r="L1074" s="7" t="s">
        <v>1377</v>
      </c>
      <c r="M1074" s="7" t="s">
        <v>1378</v>
      </c>
      <c r="N1074" s="9">
        <v>112</v>
      </c>
      <c r="O1074" s="9">
        <v>0</v>
      </c>
      <c r="P1074" s="34" t="s">
        <v>3217</v>
      </c>
      <c r="Q1074" s="9">
        <v>51</v>
      </c>
      <c r="R1074" s="13">
        <v>45.5</v>
      </c>
      <c r="S1074" s="10" t="s">
        <v>25</v>
      </c>
      <c r="T1074" s="11" t="s">
        <v>3325</v>
      </c>
      <c r="U1074"/>
      <c r="V1074"/>
      <c r="W1074"/>
      <c r="X1074"/>
      <c r="Y1074"/>
      <c r="Z1074"/>
      <c r="AA1074"/>
      <c r="AB1074"/>
      <c r="AC1074"/>
      <c r="AD1074"/>
      <c r="AE1074"/>
      <c r="AF1074"/>
    </row>
    <row r="1075" spans="1:32" s="20" customFormat="1">
      <c r="A1075" s="6">
        <v>1</v>
      </c>
      <c r="B1075" s="6"/>
      <c r="C1075" s="6"/>
      <c r="D1075" s="6"/>
      <c r="E1075" s="6"/>
      <c r="F1075" s="6"/>
      <c r="G1075" s="6"/>
      <c r="H1075" s="6"/>
      <c r="I1075" s="6"/>
      <c r="J1075" s="6"/>
      <c r="K1075" s="6"/>
      <c r="L1075" s="6"/>
      <c r="M1075" s="6"/>
      <c r="N1075" s="6"/>
      <c r="O1075" s="6"/>
      <c r="P1075" s="6"/>
      <c r="Q1075" s="6"/>
      <c r="R1075" s="6"/>
      <c r="S1075" s="6"/>
      <c r="T1075" s="11"/>
      <c r="U1075"/>
      <c r="V1075"/>
      <c r="W1075"/>
      <c r="X1075"/>
      <c r="Y1075"/>
      <c r="Z1075"/>
      <c r="AA1075"/>
      <c r="AB1075"/>
      <c r="AC1075"/>
      <c r="AD1075"/>
      <c r="AE1075"/>
      <c r="AF1075"/>
    </row>
    <row r="1076" spans="1:32" s="20" customFormat="1" ht="28.5">
      <c r="A1076" s="6">
        <v>1</v>
      </c>
      <c r="B1076" s="6"/>
      <c r="C1076" s="6"/>
      <c r="D1076" s="8" t="s">
        <v>17</v>
      </c>
      <c r="E1076" s="9"/>
      <c r="F1076" s="9"/>
      <c r="G1076" s="9"/>
      <c r="H1076" s="10" t="s">
        <v>17</v>
      </c>
      <c r="I1076" s="9"/>
      <c r="J1076" s="10" t="s">
        <v>17</v>
      </c>
      <c r="K1076" s="8" t="s">
        <v>22</v>
      </c>
      <c r="L1076" s="7" t="s">
        <v>1379</v>
      </c>
      <c r="M1076" s="7" t="s">
        <v>1380</v>
      </c>
      <c r="N1076" s="9">
        <v>30</v>
      </c>
      <c r="O1076" s="9">
        <v>0</v>
      </c>
      <c r="P1076" s="34" t="s">
        <v>3217</v>
      </c>
      <c r="Q1076" s="9">
        <v>0</v>
      </c>
      <c r="R1076" s="10" t="s">
        <v>25</v>
      </c>
      <c r="S1076" s="13">
        <v>0</v>
      </c>
      <c r="T1076" s="11" t="s">
        <v>17</v>
      </c>
      <c r="U1076"/>
      <c r="V1076"/>
      <c r="W1076"/>
      <c r="X1076"/>
      <c r="Y1076"/>
      <c r="Z1076"/>
      <c r="AA1076"/>
      <c r="AB1076"/>
      <c r="AC1076"/>
      <c r="AD1076"/>
      <c r="AE1076"/>
      <c r="AF1076"/>
    </row>
    <row r="1077" spans="1:32" s="20" customFormat="1">
      <c r="A1077" s="6">
        <v>1</v>
      </c>
      <c r="B1077" s="6"/>
      <c r="C1077" s="6"/>
      <c r="D1077" s="8" t="s">
        <v>17</v>
      </c>
      <c r="E1077" s="9"/>
      <c r="F1077" s="9"/>
      <c r="G1077" s="9"/>
      <c r="H1077" s="10" t="s">
        <v>17</v>
      </c>
      <c r="I1077" s="9"/>
      <c r="J1077" s="10" t="s">
        <v>17</v>
      </c>
      <c r="K1077" s="8" t="s">
        <v>22</v>
      </c>
      <c r="L1077" s="7" t="s">
        <v>1381</v>
      </c>
      <c r="M1077" s="7" t="s">
        <v>1382</v>
      </c>
      <c r="N1077" s="9">
        <v>24</v>
      </c>
      <c r="O1077" s="9">
        <v>0</v>
      </c>
      <c r="P1077" s="34" t="s">
        <v>3217</v>
      </c>
      <c r="Q1077" s="9">
        <v>0</v>
      </c>
      <c r="R1077" s="10" t="s">
        <v>25</v>
      </c>
      <c r="S1077" s="13">
        <v>0</v>
      </c>
      <c r="T1077" s="11" t="s">
        <v>17</v>
      </c>
      <c r="U1077"/>
      <c r="V1077"/>
      <c r="W1077"/>
      <c r="X1077"/>
      <c r="Y1077"/>
      <c r="Z1077"/>
      <c r="AA1077"/>
      <c r="AB1077"/>
      <c r="AC1077"/>
      <c r="AD1077"/>
      <c r="AE1077"/>
      <c r="AF1077"/>
    </row>
    <row r="1078" spans="1:32" s="20" customFormat="1" ht="28.5">
      <c r="A1078" s="6">
        <v>1</v>
      </c>
      <c r="B1078" s="6"/>
      <c r="C1078" s="6"/>
      <c r="D1078" s="8" t="s">
        <v>17</v>
      </c>
      <c r="E1078" s="9"/>
      <c r="F1078" s="9"/>
      <c r="G1078" s="9"/>
      <c r="H1078" s="10" t="s">
        <v>17</v>
      </c>
      <c r="I1078" s="9"/>
      <c r="J1078" s="10" t="s">
        <v>17</v>
      </c>
      <c r="K1078" s="8" t="s">
        <v>22</v>
      </c>
      <c r="L1078" s="7" t="s">
        <v>1383</v>
      </c>
      <c r="M1078" s="7" t="s">
        <v>1384</v>
      </c>
      <c r="N1078" s="9">
        <v>100</v>
      </c>
      <c r="O1078" s="9">
        <v>5</v>
      </c>
      <c r="P1078" s="34" t="s">
        <v>3217</v>
      </c>
      <c r="Q1078" s="9">
        <v>2</v>
      </c>
      <c r="R1078" s="13">
        <v>2</v>
      </c>
      <c r="S1078" s="13">
        <v>-60</v>
      </c>
      <c r="T1078" s="11" t="s">
        <v>3326</v>
      </c>
      <c r="U1078"/>
      <c r="V1078"/>
      <c r="W1078"/>
      <c r="X1078"/>
      <c r="Y1078"/>
      <c r="Z1078"/>
      <c r="AA1078"/>
      <c r="AB1078"/>
      <c r="AC1078"/>
      <c r="AD1078"/>
      <c r="AE1078"/>
      <c r="AF1078"/>
    </row>
    <row r="1079" spans="1:32" s="20" customFormat="1">
      <c r="A1079" s="6">
        <v>1</v>
      </c>
      <c r="B1079" s="6"/>
      <c r="C1079" s="6"/>
      <c r="D1079" s="6"/>
      <c r="E1079" s="6"/>
      <c r="F1079" s="6"/>
      <c r="G1079" s="6"/>
      <c r="H1079" s="6"/>
      <c r="I1079" s="6"/>
      <c r="J1079" s="6"/>
      <c r="K1079" s="6"/>
      <c r="L1079" s="6"/>
      <c r="M1079" s="6"/>
      <c r="N1079" s="6"/>
      <c r="O1079" s="6"/>
      <c r="P1079" s="6"/>
      <c r="Q1079" s="6"/>
      <c r="R1079" s="6"/>
      <c r="S1079" s="6"/>
      <c r="T1079" s="11"/>
      <c r="U1079"/>
      <c r="V1079"/>
      <c r="W1079"/>
      <c r="X1079"/>
      <c r="Y1079"/>
      <c r="Z1079"/>
      <c r="AA1079"/>
      <c r="AB1079"/>
      <c r="AC1079"/>
      <c r="AD1079"/>
      <c r="AE1079"/>
      <c r="AF1079"/>
    </row>
    <row r="1080" spans="1:32" s="20" customFormat="1">
      <c r="A1080" s="6">
        <v>1</v>
      </c>
      <c r="B1080" s="6"/>
      <c r="C1080" s="6"/>
      <c r="D1080" s="8" t="s">
        <v>17</v>
      </c>
      <c r="E1080" s="9"/>
      <c r="F1080" s="9"/>
      <c r="G1080" s="9"/>
      <c r="H1080" s="10" t="s">
        <v>17</v>
      </c>
      <c r="I1080" s="9"/>
      <c r="J1080" s="10" t="s">
        <v>17</v>
      </c>
      <c r="K1080" s="8" t="s">
        <v>22</v>
      </c>
      <c r="L1080" s="7" t="s">
        <v>1385</v>
      </c>
      <c r="M1080" s="7" t="s">
        <v>1384</v>
      </c>
      <c r="N1080" s="9">
        <v>25</v>
      </c>
      <c r="O1080" s="9">
        <v>0</v>
      </c>
      <c r="P1080" s="34" t="s">
        <v>3217</v>
      </c>
      <c r="Q1080" s="9">
        <v>0</v>
      </c>
      <c r="R1080" s="10" t="s">
        <v>25</v>
      </c>
      <c r="S1080" s="13">
        <v>0</v>
      </c>
      <c r="T1080" s="11" t="s">
        <v>17</v>
      </c>
      <c r="U1080"/>
      <c r="V1080"/>
      <c r="W1080"/>
      <c r="X1080"/>
      <c r="Y1080"/>
      <c r="Z1080"/>
      <c r="AA1080"/>
      <c r="AB1080"/>
      <c r="AC1080"/>
      <c r="AD1080"/>
      <c r="AE1080"/>
      <c r="AF1080"/>
    </row>
    <row r="1081" spans="1:32" s="20" customFormat="1" ht="42.75">
      <c r="A1081" s="6">
        <v>1</v>
      </c>
      <c r="B1081" s="6"/>
      <c r="C1081" s="6"/>
      <c r="D1081" s="8" t="s">
        <v>17</v>
      </c>
      <c r="E1081" s="9"/>
      <c r="F1081" s="9"/>
      <c r="G1081" s="9"/>
      <c r="H1081" s="10" t="s">
        <v>17</v>
      </c>
      <c r="I1081" s="9"/>
      <c r="J1081" s="10" t="s">
        <v>17</v>
      </c>
      <c r="K1081" s="8" t="s">
        <v>22</v>
      </c>
      <c r="L1081" s="7" t="s">
        <v>1386</v>
      </c>
      <c r="M1081" s="7" t="s">
        <v>185</v>
      </c>
      <c r="N1081" s="9">
        <v>52</v>
      </c>
      <c r="O1081" s="9">
        <v>22</v>
      </c>
      <c r="P1081" s="34" t="s">
        <v>3217</v>
      </c>
      <c r="Q1081" s="9">
        <v>62</v>
      </c>
      <c r="R1081" s="13">
        <v>119.2</v>
      </c>
      <c r="S1081" s="13">
        <v>181.8</v>
      </c>
      <c r="T1081" s="11" t="s">
        <v>3327</v>
      </c>
      <c r="U1081"/>
      <c r="V1081"/>
      <c r="W1081"/>
      <c r="X1081"/>
      <c r="Y1081"/>
      <c r="Z1081"/>
      <c r="AA1081"/>
      <c r="AB1081"/>
      <c r="AC1081"/>
      <c r="AD1081"/>
      <c r="AE1081"/>
      <c r="AF1081"/>
    </row>
    <row r="1082" spans="1:32" s="20" customFormat="1">
      <c r="A1082" s="6">
        <v>1</v>
      </c>
      <c r="B1082" s="6"/>
      <c r="C1082" s="6"/>
      <c r="D1082" s="6"/>
      <c r="E1082" s="6"/>
      <c r="F1082" s="6"/>
      <c r="G1082" s="6"/>
      <c r="H1082" s="6"/>
      <c r="I1082" s="6"/>
      <c r="J1082" s="6"/>
      <c r="K1082" s="6"/>
      <c r="L1082" s="6"/>
      <c r="M1082" s="6"/>
      <c r="N1082" s="6"/>
      <c r="O1082" s="6"/>
      <c r="P1082" s="6"/>
      <c r="Q1082" s="6"/>
      <c r="R1082" s="6"/>
      <c r="S1082" s="6"/>
      <c r="T1082" s="11"/>
      <c r="U1082"/>
      <c r="V1082"/>
      <c r="W1082"/>
      <c r="X1082"/>
      <c r="Y1082"/>
      <c r="Z1082"/>
      <c r="AA1082"/>
      <c r="AB1082"/>
      <c r="AC1082"/>
      <c r="AD1082"/>
      <c r="AE1082"/>
      <c r="AF1082"/>
    </row>
    <row r="1083" spans="1:32" s="20" customFormat="1" ht="28.5">
      <c r="A1083" s="6">
        <v>1</v>
      </c>
      <c r="B1083" s="6"/>
      <c r="C1083" s="6"/>
      <c r="D1083" s="8" t="s">
        <v>17</v>
      </c>
      <c r="E1083" s="9"/>
      <c r="F1083" s="9"/>
      <c r="G1083" s="9"/>
      <c r="H1083" s="10" t="s">
        <v>17</v>
      </c>
      <c r="I1083" s="9"/>
      <c r="J1083" s="10" t="s">
        <v>17</v>
      </c>
      <c r="K1083" s="8" t="s">
        <v>22</v>
      </c>
      <c r="L1083" s="7" t="s">
        <v>1387</v>
      </c>
      <c r="M1083" s="7" t="s">
        <v>298</v>
      </c>
      <c r="N1083" s="9">
        <v>8</v>
      </c>
      <c r="O1083" s="9">
        <v>2</v>
      </c>
      <c r="P1083" s="34" t="s">
        <v>3217</v>
      </c>
      <c r="Q1083" s="9">
        <v>2</v>
      </c>
      <c r="R1083" s="13">
        <v>25</v>
      </c>
      <c r="S1083" s="13">
        <v>0</v>
      </c>
      <c r="T1083" s="11" t="s">
        <v>17</v>
      </c>
      <c r="U1083"/>
      <c r="V1083"/>
      <c r="W1083"/>
      <c r="X1083"/>
      <c r="Y1083"/>
      <c r="Z1083"/>
      <c r="AA1083"/>
      <c r="AB1083"/>
      <c r="AC1083"/>
      <c r="AD1083"/>
      <c r="AE1083"/>
      <c r="AF1083"/>
    </row>
    <row r="1084" spans="1:32" s="20" customFormat="1" ht="42.75">
      <c r="A1084" s="6">
        <v>1</v>
      </c>
      <c r="B1084" s="6"/>
      <c r="C1084" s="7" t="s">
        <v>1388</v>
      </c>
      <c r="D1084" s="8" t="s">
        <v>1137</v>
      </c>
      <c r="E1084" s="9"/>
      <c r="F1084" s="9">
        <v>250620000</v>
      </c>
      <c r="G1084" s="9">
        <f>IFERROR(F1084-E1084,0)</f>
        <v>250620000</v>
      </c>
      <c r="H1084" s="36">
        <f>IFERROR((F1084/E1084-1)*100,0)</f>
        <v>0</v>
      </c>
      <c r="I1084" s="9">
        <v>2574405500</v>
      </c>
      <c r="J1084" s="12">
        <v>9.6999999999999993</v>
      </c>
      <c r="K1084" s="8" t="s">
        <v>17</v>
      </c>
      <c r="L1084" s="7" t="s">
        <v>17</v>
      </c>
      <c r="M1084" s="7" t="s">
        <v>17</v>
      </c>
      <c r="N1084" s="9"/>
      <c r="O1084" s="9"/>
      <c r="P1084" s="9"/>
      <c r="Q1084" s="9"/>
      <c r="R1084" s="10" t="s">
        <v>17</v>
      </c>
      <c r="S1084" s="10" t="s">
        <v>17</v>
      </c>
      <c r="T1084" s="11" t="s">
        <v>17</v>
      </c>
      <c r="U1084"/>
      <c r="V1084"/>
      <c r="W1084"/>
      <c r="X1084"/>
      <c r="Y1084"/>
      <c r="Z1084"/>
      <c r="AA1084"/>
      <c r="AB1084"/>
      <c r="AC1084"/>
      <c r="AD1084"/>
      <c r="AE1084"/>
      <c r="AF1084"/>
    </row>
    <row r="1085" spans="1:32" s="20" customFormat="1" ht="28.5">
      <c r="A1085" s="6">
        <v>1</v>
      </c>
      <c r="B1085" s="6"/>
      <c r="C1085" s="7" t="s">
        <v>1376</v>
      </c>
      <c r="D1085" s="8" t="s">
        <v>17</v>
      </c>
      <c r="E1085" s="9"/>
      <c r="F1085" s="9"/>
      <c r="G1085" s="9"/>
      <c r="H1085" s="10" t="s">
        <v>17</v>
      </c>
      <c r="I1085" s="9"/>
      <c r="J1085" s="10" t="s">
        <v>17</v>
      </c>
      <c r="K1085" s="8" t="s">
        <v>22</v>
      </c>
      <c r="L1085" s="7" t="s">
        <v>1389</v>
      </c>
      <c r="M1085" s="7" t="s">
        <v>1252</v>
      </c>
      <c r="N1085" s="9">
        <v>850</v>
      </c>
      <c r="O1085" s="9">
        <v>50</v>
      </c>
      <c r="P1085" s="34" t="s">
        <v>3217</v>
      </c>
      <c r="Q1085" s="9">
        <v>5</v>
      </c>
      <c r="R1085" s="13">
        <v>0.6</v>
      </c>
      <c r="S1085" s="13">
        <v>-90</v>
      </c>
      <c r="T1085" s="11" t="s">
        <v>3328</v>
      </c>
      <c r="U1085"/>
      <c r="V1085"/>
      <c r="W1085"/>
      <c r="X1085"/>
      <c r="Y1085"/>
      <c r="Z1085"/>
      <c r="AA1085"/>
      <c r="AB1085"/>
      <c r="AC1085"/>
      <c r="AD1085"/>
      <c r="AE1085"/>
      <c r="AF1085"/>
    </row>
    <row r="1086" spans="1:32" s="20" customFormat="1" ht="28.5">
      <c r="A1086" s="6">
        <v>1</v>
      </c>
      <c r="B1086" s="6"/>
      <c r="C1086" s="6"/>
      <c r="D1086" s="8" t="s">
        <v>17</v>
      </c>
      <c r="E1086" s="9"/>
      <c r="F1086" s="9"/>
      <c r="G1086" s="9"/>
      <c r="H1086" s="10" t="s">
        <v>17</v>
      </c>
      <c r="I1086" s="9"/>
      <c r="J1086" s="10" t="s">
        <v>17</v>
      </c>
      <c r="K1086" s="8" t="s">
        <v>22</v>
      </c>
      <c r="L1086" s="7" t="s">
        <v>1390</v>
      </c>
      <c r="M1086" s="7" t="s">
        <v>1391</v>
      </c>
      <c r="N1086" s="9">
        <v>200000</v>
      </c>
      <c r="O1086" s="9">
        <v>138000</v>
      </c>
      <c r="P1086" s="34" t="s">
        <v>3217</v>
      </c>
      <c r="Q1086" s="9">
        <v>7785</v>
      </c>
      <c r="R1086" s="13">
        <v>3.9</v>
      </c>
      <c r="S1086" s="13">
        <v>-94.4</v>
      </c>
      <c r="T1086" s="11" t="s">
        <v>3105</v>
      </c>
      <c r="U1086"/>
      <c r="V1086"/>
      <c r="W1086"/>
      <c r="X1086"/>
      <c r="Y1086"/>
      <c r="Z1086"/>
      <c r="AA1086"/>
      <c r="AB1086"/>
      <c r="AC1086"/>
      <c r="AD1086"/>
      <c r="AE1086"/>
      <c r="AF1086"/>
    </row>
    <row r="1087" spans="1:32" s="20" customFormat="1" ht="28.5">
      <c r="A1087" s="6">
        <v>1</v>
      </c>
      <c r="B1087" s="6"/>
      <c r="C1087" s="6"/>
      <c r="D1087" s="8" t="s">
        <v>17</v>
      </c>
      <c r="E1087" s="9"/>
      <c r="F1087" s="9"/>
      <c r="G1087" s="9"/>
      <c r="H1087" s="10" t="s">
        <v>17</v>
      </c>
      <c r="I1087" s="9"/>
      <c r="J1087" s="10" t="s">
        <v>17</v>
      </c>
      <c r="K1087" s="8" t="s">
        <v>22</v>
      </c>
      <c r="L1087" s="7" t="s">
        <v>1392</v>
      </c>
      <c r="M1087" s="7" t="s">
        <v>1252</v>
      </c>
      <c r="N1087" s="9">
        <v>10</v>
      </c>
      <c r="O1087" s="9">
        <v>5</v>
      </c>
      <c r="P1087" s="34" t="s">
        <v>3217</v>
      </c>
      <c r="Q1087" s="9">
        <v>0</v>
      </c>
      <c r="R1087" s="10" t="s">
        <v>25</v>
      </c>
      <c r="S1087" s="10" t="s">
        <v>25</v>
      </c>
      <c r="T1087" s="11" t="s">
        <v>3329</v>
      </c>
      <c r="U1087"/>
      <c r="V1087"/>
      <c r="W1087"/>
      <c r="X1087"/>
      <c r="Y1087"/>
      <c r="Z1087"/>
      <c r="AA1087"/>
      <c r="AB1087"/>
      <c r="AC1087"/>
      <c r="AD1087"/>
      <c r="AE1087"/>
      <c r="AF1087"/>
    </row>
    <row r="1088" spans="1:32" s="20" customFormat="1" ht="28.5">
      <c r="A1088" s="6">
        <v>1</v>
      </c>
      <c r="B1088" s="6"/>
      <c r="C1088" s="6"/>
      <c r="D1088" s="8" t="s">
        <v>17</v>
      </c>
      <c r="E1088" s="9"/>
      <c r="F1088" s="9"/>
      <c r="G1088" s="9"/>
      <c r="H1088" s="10" t="s">
        <v>17</v>
      </c>
      <c r="I1088" s="9"/>
      <c r="J1088" s="10" t="s">
        <v>17</v>
      </c>
      <c r="K1088" s="8" t="s">
        <v>22</v>
      </c>
      <c r="L1088" s="7" t="s">
        <v>1393</v>
      </c>
      <c r="M1088" s="7" t="s">
        <v>1252</v>
      </c>
      <c r="N1088" s="9">
        <v>10</v>
      </c>
      <c r="O1088" s="9">
        <v>5</v>
      </c>
      <c r="P1088" s="34" t="s">
        <v>3217</v>
      </c>
      <c r="Q1088" s="9">
        <v>0</v>
      </c>
      <c r="R1088" s="10" t="s">
        <v>25</v>
      </c>
      <c r="S1088" s="10" t="s">
        <v>25</v>
      </c>
      <c r="T1088" s="11" t="s">
        <v>3330</v>
      </c>
      <c r="U1088"/>
      <c r="V1088"/>
      <c r="W1088"/>
      <c r="X1088"/>
      <c r="Y1088"/>
      <c r="Z1088"/>
      <c r="AA1088"/>
      <c r="AB1088"/>
      <c r="AC1088"/>
      <c r="AD1088"/>
      <c r="AE1088"/>
      <c r="AF1088"/>
    </row>
    <row r="1089" spans="1:32" s="20" customFormat="1" ht="28.5">
      <c r="A1089" s="6">
        <v>1</v>
      </c>
      <c r="B1089" s="6"/>
      <c r="C1089" s="6"/>
      <c r="D1089" s="8" t="s">
        <v>17</v>
      </c>
      <c r="E1089" s="9"/>
      <c r="F1089" s="9"/>
      <c r="G1089" s="9"/>
      <c r="H1089" s="10" t="s">
        <v>17</v>
      </c>
      <c r="I1089" s="9"/>
      <c r="J1089" s="10" t="s">
        <v>17</v>
      </c>
      <c r="K1089" s="8" t="s">
        <v>22</v>
      </c>
      <c r="L1089" s="7" t="s">
        <v>1394</v>
      </c>
      <c r="M1089" s="7" t="s">
        <v>1252</v>
      </c>
      <c r="N1089" s="9">
        <v>370</v>
      </c>
      <c r="O1089" s="9">
        <v>30</v>
      </c>
      <c r="P1089" s="34" t="s">
        <v>3217</v>
      </c>
      <c r="Q1089" s="9">
        <v>0</v>
      </c>
      <c r="R1089" s="10" t="s">
        <v>25</v>
      </c>
      <c r="S1089" s="10" t="s">
        <v>25</v>
      </c>
      <c r="T1089" s="11" t="s">
        <v>3330</v>
      </c>
      <c r="U1089"/>
      <c r="V1089"/>
      <c r="W1089"/>
      <c r="X1089"/>
      <c r="Y1089"/>
      <c r="Z1089"/>
      <c r="AA1089"/>
      <c r="AB1089"/>
      <c r="AC1089"/>
      <c r="AD1089"/>
      <c r="AE1089"/>
      <c r="AF1089"/>
    </row>
    <row r="1090" spans="1:32" s="20" customFormat="1" ht="28.5">
      <c r="A1090" s="6">
        <v>1</v>
      </c>
      <c r="B1090" s="6"/>
      <c r="C1090" s="6"/>
      <c r="D1090" s="8" t="s">
        <v>17</v>
      </c>
      <c r="E1090" s="9"/>
      <c r="F1090" s="9"/>
      <c r="G1090" s="9"/>
      <c r="H1090" s="10" t="s">
        <v>17</v>
      </c>
      <c r="I1090" s="9"/>
      <c r="J1090" s="10" t="s">
        <v>17</v>
      </c>
      <c r="K1090" s="8" t="s">
        <v>22</v>
      </c>
      <c r="L1090" s="7" t="s">
        <v>1395</v>
      </c>
      <c r="M1090" s="7" t="s">
        <v>1252</v>
      </c>
      <c r="N1090" s="9">
        <v>40</v>
      </c>
      <c r="O1090" s="9">
        <v>10</v>
      </c>
      <c r="P1090" s="34" t="s">
        <v>3217</v>
      </c>
      <c r="Q1090" s="9">
        <v>0</v>
      </c>
      <c r="R1090" s="10" t="s">
        <v>25</v>
      </c>
      <c r="S1090" s="10" t="s">
        <v>25</v>
      </c>
      <c r="T1090" s="11" t="s">
        <v>3329</v>
      </c>
      <c r="U1090"/>
      <c r="V1090"/>
      <c r="W1090"/>
      <c r="X1090"/>
      <c r="Y1090"/>
      <c r="Z1090"/>
      <c r="AA1090"/>
      <c r="AB1090"/>
      <c r="AC1090"/>
      <c r="AD1090"/>
      <c r="AE1090"/>
      <c r="AF1090"/>
    </row>
    <row r="1091" spans="1:32" s="20" customFormat="1">
      <c r="A1091" s="6">
        <v>1</v>
      </c>
      <c r="B1091" s="6"/>
      <c r="C1091" s="6"/>
      <c r="D1091" s="8" t="s">
        <v>17</v>
      </c>
      <c r="E1091" s="9"/>
      <c r="F1091" s="9"/>
      <c r="G1091" s="9"/>
      <c r="H1091" s="10" t="s">
        <v>17</v>
      </c>
      <c r="I1091" s="9"/>
      <c r="J1091" s="10" t="s">
        <v>17</v>
      </c>
      <c r="K1091" s="8" t="s">
        <v>22</v>
      </c>
      <c r="L1091" s="7" t="s">
        <v>1396</v>
      </c>
      <c r="M1091" s="7" t="s">
        <v>1252</v>
      </c>
      <c r="N1091" s="9">
        <v>165</v>
      </c>
      <c r="O1091" s="9">
        <v>0</v>
      </c>
      <c r="P1091" s="34" t="s">
        <v>3217</v>
      </c>
      <c r="Q1091" s="9">
        <v>0</v>
      </c>
      <c r="R1091" s="10" t="s">
        <v>25</v>
      </c>
      <c r="S1091" s="13">
        <v>0</v>
      </c>
      <c r="T1091" s="11" t="s">
        <v>17</v>
      </c>
      <c r="U1091"/>
      <c r="V1091"/>
      <c r="W1091"/>
      <c r="X1091"/>
      <c r="Y1091"/>
      <c r="Z1091"/>
      <c r="AA1091"/>
      <c r="AB1091"/>
      <c r="AC1091"/>
      <c r="AD1091"/>
      <c r="AE1091"/>
      <c r="AF1091"/>
    </row>
    <row r="1092" spans="1:32" s="20" customFormat="1" ht="42.75">
      <c r="A1092" s="6">
        <v>1</v>
      </c>
      <c r="B1092" s="6"/>
      <c r="C1092" s="6"/>
      <c r="D1092" s="8" t="s">
        <v>17</v>
      </c>
      <c r="E1092" s="9"/>
      <c r="F1092" s="9"/>
      <c r="G1092" s="9"/>
      <c r="H1092" s="10" t="s">
        <v>17</v>
      </c>
      <c r="I1092" s="9"/>
      <c r="J1092" s="10" t="s">
        <v>17</v>
      </c>
      <c r="K1092" s="8" t="s">
        <v>22</v>
      </c>
      <c r="L1092" s="7" t="s">
        <v>1397</v>
      </c>
      <c r="M1092" s="7" t="s">
        <v>1252</v>
      </c>
      <c r="N1092" s="9">
        <v>100</v>
      </c>
      <c r="O1092" s="9">
        <v>0</v>
      </c>
      <c r="P1092" s="34" t="s">
        <v>3217</v>
      </c>
      <c r="Q1092" s="9">
        <v>29</v>
      </c>
      <c r="R1092" s="13">
        <v>29</v>
      </c>
      <c r="S1092" s="10" t="s">
        <v>25</v>
      </c>
      <c r="T1092" s="11" t="s">
        <v>3331</v>
      </c>
      <c r="U1092"/>
      <c r="V1092"/>
      <c r="W1092"/>
      <c r="X1092"/>
      <c r="Y1092"/>
      <c r="Z1092"/>
      <c r="AA1092"/>
      <c r="AB1092"/>
      <c r="AC1092"/>
      <c r="AD1092"/>
      <c r="AE1092"/>
      <c r="AF1092"/>
    </row>
    <row r="1093" spans="1:32" s="20" customFormat="1" ht="30">
      <c r="A1093" s="6">
        <v>1</v>
      </c>
      <c r="B1093" s="6"/>
      <c r="C1093" s="19" t="s">
        <v>1398</v>
      </c>
      <c r="D1093" s="8" t="s">
        <v>17</v>
      </c>
      <c r="E1093" s="9"/>
      <c r="F1093" s="9"/>
      <c r="G1093" s="9"/>
      <c r="H1093" s="10" t="s">
        <v>17</v>
      </c>
      <c r="I1093" s="9"/>
      <c r="J1093" s="10" t="s">
        <v>17</v>
      </c>
      <c r="K1093" s="8" t="s">
        <v>17</v>
      </c>
      <c r="L1093" s="7" t="s">
        <v>17</v>
      </c>
      <c r="M1093" s="7" t="s">
        <v>17</v>
      </c>
      <c r="N1093" s="9"/>
      <c r="O1093" s="9"/>
      <c r="P1093" s="9"/>
      <c r="Q1093" s="9"/>
      <c r="R1093" s="10" t="s">
        <v>17</v>
      </c>
      <c r="S1093" s="10" t="s">
        <v>17</v>
      </c>
      <c r="T1093" s="11" t="s">
        <v>17</v>
      </c>
      <c r="U1093"/>
      <c r="V1093"/>
      <c r="W1093"/>
      <c r="X1093"/>
      <c r="Y1093"/>
      <c r="Z1093"/>
      <c r="AA1093"/>
      <c r="AB1093"/>
      <c r="AC1093"/>
      <c r="AD1093"/>
      <c r="AE1093"/>
      <c r="AF1093"/>
    </row>
    <row r="1094" spans="1:32" s="20" customFormat="1" ht="28.5">
      <c r="A1094" s="6">
        <v>1</v>
      </c>
      <c r="B1094" s="6"/>
      <c r="C1094" s="7" t="s">
        <v>1399</v>
      </c>
      <c r="D1094" s="8" t="s">
        <v>428</v>
      </c>
      <c r="E1094" s="9">
        <v>122530</v>
      </c>
      <c r="F1094" s="9">
        <v>81123</v>
      </c>
      <c r="G1094" s="9">
        <f t="shared" ref="G1094:G1095" si="24">IFERROR(F1094-E1094,0)</f>
        <v>-41407</v>
      </c>
      <c r="H1094" s="36">
        <f t="shared" ref="H1094:H1095" si="25">IFERROR((F1094/E1094-1)*100,0)</f>
        <v>-33.793356728964326</v>
      </c>
      <c r="I1094" s="9">
        <v>200000</v>
      </c>
      <c r="J1094" s="12">
        <v>40.6</v>
      </c>
      <c r="K1094" s="8" t="s">
        <v>17</v>
      </c>
      <c r="L1094" s="7" t="s">
        <v>17</v>
      </c>
      <c r="M1094" s="7" t="s">
        <v>17</v>
      </c>
      <c r="N1094" s="9"/>
      <c r="O1094" s="9"/>
      <c r="P1094" s="9"/>
      <c r="Q1094" s="9"/>
      <c r="R1094" s="10" t="s">
        <v>17</v>
      </c>
      <c r="S1094" s="10" t="s">
        <v>17</v>
      </c>
      <c r="T1094" s="11" t="s">
        <v>17</v>
      </c>
      <c r="U1094"/>
      <c r="V1094"/>
      <c r="W1094"/>
      <c r="X1094"/>
      <c r="Y1094"/>
      <c r="Z1094"/>
      <c r="AA1094"/>
      <c r="AB1094"/>
      <c r="AC1094"/>
      <c r="AD1094"/>
      <c r="AE1094"/>
      <c r="AF1094"/>
    </row>
    <row r="1095" spans="1:32" s="20" customFormat="1">
      <c r="A1095" s="6">
        <v>1</v>
      </c>
      <c r="B1095" s="6"/>
      <c r="C1095" s="6"/>
      <c r="D1095" s="8" t="s">
        <v>285</v>
      </c>
      <c r="E1095" s="9">
        <v>475615686</v>
      </c>
      <c r="F1095" s="9">
        <v>666740003</v>
      </c>
      <c r="G1095" s="9">
        <f t="shared" si="24"/>
        <v>191124317</v>
      </c>
      <c r="H1095" s="36">
        <f t="shared" si="25"/>
        <v>40.184611783388476</v>
      </c>
      <c r="I1095" s="9">
        <v>1307221000</v>
      </c>
      <c r="J1095" s="12">
        <v>51</v>
      </c>
      <c r="K1095" s="8" t="s">
        <v>17</v>
      </c>
      <c r="L1095" s="7" t="s">
        <v>17</v>
      </c>
      <c r="M1095" s="7" t="s">
        <v>17</v>
      </c>
      <c r="N1095" s="9"/>
      <c r="O1095" s="9"/>
      <c r="P1095" s="9"/>
      <c r="Q1095" s="9"/>
      <c r="R1095" s="10" t="s">
        <v>17</v>
      </c>
      <c r="S1095" s="10" t="s">
        <v>17</v>
      </c>
      <c r="T1095" s="11" t="s">
        <v>17</v>
      </c>
      <c r="U1095"/>
      <c r="V1095"/>
      <c r="W1095"/>
      <c r="X1095"/>
      <c r="Y1095"/>
      <c r="Z1095"/>
      <c r="AA1095"/>
      <c r="AB1095"/>
      <c r="AC1095"/>
      <c r="AD1095"/>
      <c r="AE1095"/>
      <c r="AF1095"/>
    </row>
    <row r="1096" spans="1:32" s="20" customFormat="1" ht="28.5">
      <c r="A1096" s="6">
        <v>1</v>
      </c>
      <c r="B1096" s="6"/>
      <c r="C1096" s="7" t="s">
        <v>1400</v>
      </c>
      <c r="D1096" s="8" t="s">
        <v>17</v>
      </c>
      <c r="E1096" s="9"/>
      <c r="F1096" s="9"/>
      <c r="G1096" s="9"/>
      <c r="H1096" s="10" t="s">
        <v>17</v>
      </c>
      <c r="I1096" s="9"/>
      <c r="J1096" s="10" t="s">
        <v>17</v>
      </c>
      <c r="K1096" s="8" t="s">
        <v>22</v>
      </c>
      <c r="L1096" s="7" t="s">
        <v>1401</v>
      </c>
      <c r="M1096" s="7" t="s">
        <v>1402</v>
      </c>
      <c r="N1096" s="9">
        <v>20710</v>
      </c>
      <c r="O1096" s="9">
        <f>11382</f>
        <v>11382</v>
      </c>
      <c r="P1096" s="9">
        <v>10119</v>
      </c>
      <c r="Q1096" s="9">
        <f>4877+1981</f>
        <v>6858</v>
      </c>
      <c r="R1096" s="13">
        <v>33.114437469821347</v>
      </c>
      <c r="S1096" s="13">
        <v>-39.746968898260413</v>
      </c>
      <c r="T1096" s="11" t="s">
        <v>3332</v>
      </c>
      <c r="U1096"/>
      <c r="V1096"/>
      <c r="W1096"/>
      <c r="X1096"/>
      <c r="Y1096"/>
      <c r="Z1096"/>
      <c r="AA1096"/>
      <c r="AB1096"/>
      <c r="AC1096"/>
      <c r="AD1096"/>
      <c r="AE1096"/>
      <c r="AF1096"/>
    </row>
    <row r="1097" spans="1:32" s="20" customFormat="1" ht="28.5">
      <c r="A1097" s="6">
        <v>1</v>
      </c>
      <c r="B1097" s="6"/>
      <c r="C1097" s="6"/>
      <c r="D1097" s="8" t="s">
        <v>17</v>
      </c>
      <c r="E1097" s="9"/>
      <c r="F1097" s="9"/>
      <c r="G1097" s="9"/>
      <c r="H1097" s="10" t="s">
        <v>17</v>
      </c>
      <c r="I1097" s="9"/>
      <c r="J1097" s="10" t="s">
        <v>17</v>
      </c>
      <c r="K1097" s="8" t="s">
        <v>22</v>
      </c>
      <c r="L1097" s="7" t="s">
        <v>290</v>
      </c>
      <c r="M1097" s="7" t="s">
        <v>1402</v>
      </c>
      <c r="N1097" s="9">
        <v>12672</v>
      </c>
      <c r="O1097" s="9">
        <f>6020</f>
        <v>6020</v>
      </c>
      <c r="P1097" s="9">
        <v>6476</v>
      </c>
      <c r="Q1097" s="9">
        <f>2903+1113</f>
        <v>4016</v>
      </c>
      <c r="R1097" s="13">
        <v>31.691919191919194</v>
      </c>
      <c r="S1097" s="13">
        <v>-33.289036544850504</v>
      </c>
      <c r="T1097" s="11" t="s">
        <v>3333</v>
      </c>
      <c r="U1097"/>
      <c r="V1097"/>
      <c r="W1097"/>
      <c r="X1097"/>
      <c r="Y1097"/>
      <c r="Z1097"/>
      <c r="AA1097"/>
      <c r="AB1097"/>
      <c r="AC1097"/>
      <c r="AD1097"/>
      <c r="AE1097"/>
      <c r="AF1097"/>
    </row>
    <row r="1098" spans="1:32" s="20" customFormat="1">
      <c r="A1098" s="6">
        <v>1</v>
      </c>
      <c r="B1098" s="6"/>
      <c r="C1098" s="6"/>
      <c r="D1098" s="6"/>
      <c r="E1098" s="6"/>
      <c r="F1098" s="6"/>
      <c r="G1098" s="6"/>
      <c r="H1098" s="6"/>
      <c r="I1098" s="6"/>
      <c r="J1098" s="6"/>
      <c r="K1098" s="6"/>
      <c r="L1098" s="6"/>
      <c r="M1098" s="6"/>
      <c r="N1098" s="6"/>
      <c r="O1098" s="6"/>
      <c r="P1098" s="6"/>
      <c r="Q1098" s="6"/>
      <c r="R1098" s="6"/>
      <c r="S1098" s="6"/>
      <c r="T1098" s="11"/>
      <c r="U1098"/>
      <c r="V1098"/>
      <c r="W1098"/>
      <c r="X1098"/>
      <c r="Y1098"/>
      <c r="Z1098"/>
      <c r="AA1098"/>
      <c r="AB1098"/>
      <c r="AC1098"/>
      <c r="AD1098"/>
      <c r="AE1098"/>
      <c r="AF1098"/>
    </row>
    <row r="1099" spans="1:32" s="20" customFormat="1" ht="28.5">
      <c r="A1099" s="6">
        <v>1</v>
      </c>
      <c r="B1099" s="6"/>
      <c r="C1099" s="6"/>
      <c r="D1099" s="8" t="s">
        <v>17</v>
      </c>
      <c r="E1099" s="9"/>
      <c r="F1099" s="9"/>
      <c r="G1099" s="9"/>
      <c r="H1099" s="10" t="s">
        <v>17</v>
      </c>
      <c r="I1099" s="9"/>
      <c r="J1099" s="10" t="s">
        <v>17</v>
      </c>
      <c r="K1099" s="8" t="s">
        <v>22</v>
      </c>
      <c r="L1099" s="7" t="s">
        <v>1403</v>
      </c>
      <c r="M1099" s="7" t="s">
        <v>1402</v>
      </c>
      <c r="N1099" s="9">
        <v>133</v>
      </c>
      <c r="O1099" s="9">
        <f>53</f>
        <v>53</v>
      </c>
      <c r="P1099" s="9">
        <v>66</v>
      </c>
      <c r="Q1099" s="9">
        <f>33+82</f>
        <v>115</v>
      </c>
      <c r="R1099" s="13">
        <v>86.46616541353383</v>
      </c>
      <c r="S1099" s="13">
        <v>116.98113207547172</v>
      </c>
      <c r="T1099" s="11" t="s">
        <v>3334</v>
      </c>
      <c r="U1099"/>
      <c r="V1099"/>
      <c r="W1099"/>
      <c r="X1099"/>
      <c r="Y1099"/>
      <c r="Z1099"/>
      <c r="AA1099"/>
      <c r="AB1099"/>
      <c r="AC1099"/>
      <c r="AD1099"/>
      <c r="AE1099"/>
      <c r="AF1099"/>
    </row>
    <row r="1100" spans="1:32" s="20" customFormat="1" ht="28.5">
      <c r="A1100" s="6">
        <v>1</v>
      </c>
      <c r="B1100" s="6"/>
      <c r="C1100" s="6"/>
      <c r="D1100" s="8" t="s">
        <v>17</v>
      </c>
      <c r="E1100" s="9"/>
      <c r="F1100" s="9"/>
      <c r="G1100" s="9"/>
      <c r="H1100" s="10" t="s">
        <v>17</v>
      </c>
      <c r="I1100" s="9"/>
      <c r="J1100" s="10" t="s">
        <v>17</v>
      </c>
      <c r="K1100" s="8" t="s">
        <v>22</v>
      </c>
      <c r="L1100" s="7" t="s">
        <v>1404</v>
      </c>
      <c r="M1100" s="7" t="s">
        <v>1252</v>
      </c>
      <c r="N1100" s="9">
        <v>13572</v>
      </c>
      <c r="O1100" s="9">
        <f>6425</f>
        <v>6425</v>
      </c>
      <c r="P1100" s="9">
        <v>5777</v>
      </c>
      <c r="Q1100" s="9">
        <f>2969+3724</f>
        <v>6693</v>
      </c>
      <c r="R1100" s="13">
        <v>49.314765694076037</v>
      </c>
      <c r="S1100" s="13">
        <v>4.1712062256809235</v>
      </c>
      <c r="T1100" s="11" t="s">
        <v>3335</v>
      </c>
      <c r="U1100"/>
      <c r="V1100"/>
      <c r="W1100"/>
      <c r="X1100"/>
      <c r="Y1100"/>
      <c r="Z1100"/>
      <c r="AA1100"/>
      <c r="AB1100"/>
      <c r="AC1100"/>
      <c r="AD1100"/>
      <c r="AE1100"/>
      <c r="AF1100"/>
    </row>
    <row r="1101" spans="1:32" s="20" customFormat="1" ht="30">
      <c r="A1101" s="6">
        <v>1</v>
      </c>
      <c r="B1101" s="6"/>
      <c r="C1101" s="19" t="s">
        <v>1405</v>
      </c>
      <c r="D1101" s="8" t="s">
        <v>17</v>
      </c>
      <c r="E1101" s="9"/>
      <c r="F1101" s="9"/>
      <c r="G1101" s="9"/>
      <c r="H1101" s="10" t="s">
        <v>17</v>
      </c>
      <c r="I1101" s="9"/>
      <c r="J1101" s="10" t="s">
        <v>17</v>
      </c>
      <c r="K1101" s="8" t="s">
        <v>17</v>
      </c>
      <c r="L1101" s="7" t="s">
        <v>17</v>
      </c>
      <c r="M1101" s="7" t="s">
        <v>17</v>
      </c>
      <c r="N1101" s="9"/>
      <c r="O1101" s="9"/>
      <c r="P1101" s="9"/>
      <c r="Q1101" s="9"/>
      <c r="R1101" s="10" t="s">
        <v>17</v>
      </c>
      <c r="S1101" s="10" t="s">
        <v>17</v>
      </c>
      <c r="T1101" s="11" t="s">
        <v>17</v>
      </c>
      <c r="U1101"/>
      <c r="V1101"/>
      <c r="W1101"/>
      <c r="X1101"/>
      <c r="Y1101"/>
      <c r="Z1101"/>
      <c r="AA1101"/>
      <c r="AB1101"/>
      <c r="AC1101"/>
      <c r="AD1101"/>
      <c r="AE1101"/>
      <c r="AF1101"/>
    </row>
    <row r="1102" spans="1:32" s="20" customFormat="1" ht="42.75">
      <c r="A1102" s="6">
        <v>1</v>
      </c>
      <c r="B1102" s="6"/>
      <c r="C1102" s="7" t="s">
        <v>1406</v>
      </c>
      <c r="D1102" s="8" t="s">
        <v>1137</v>
      </c>
      <c r="E1102" s="9">
        <v>71910482</v>
      </c>
      <c r="F1102" s="9">
        <v>118382161</v>
      </c>
      <c r="G1102" s="9">
        <f>IFERROR(F1102-E1102,0)</f>
        <v>46471679</v>
      </c>
      <c r="H1102" s="36">
        <f>IFERROR((F1102/E1102-1)*100,0)</f>
        <v>64.624346420039288</v>
      </c>
      <c r="I1102" s="9">
        <v>207455000</v>
      </c>
      <c r="J1102" s="12">
        <v>57.1</v>
      </c>
      <c r="K1102" s="8" t="s">
        <v>17</v>
      </c>
      <c r="L1102" s="7" t="s">
        <v>17</v>
      </c>
      <c r="M1102" s="7" t="s">
        <v>17</v>
      </c>
      <c r="N1102" s="9"/>
      <c r="O1102" s="9"/>
      <c r="P1102" s="9"/>
      <c r="Q1102" s="9"/>
      <c r="R1102" s="10" t="s">
        <v>17</v>
      </c>
      <c r="S1102" s="10" t="s">
        <v>17</v>
      </c>
      <c r="T1102" s="11" t="s">
        <v>17</v>
      </c>
      <c r="U1102"/>
      <c r="V1102"/>
      <c r="W1102"/>
      <c r="X1102"/>
      <c r="Y1102"/>
      <c r="Z1102"/>
      <c r="AA1102"/>
      <c r="AB1102"/>
      <c r="AC1102"/>
      <c r="AD1102"/>
      <c r="AE1102"/>
      <c r="AF1102"/>
    </row>
    <row r="1103" spans="1:32" s="20" customFormat="1" ht="42.75">
      <c r="A1103" s="6">
        <v>1</v>
      </c>
      <c r="B1103" s="6"/>
      <c r="C1103" s="7" t="s">
        <v>1407</v>
      </c>
      <c r="D1103" s="8" t="s">
        <v>17</v>
      </c>
      <c r="E1103" s="9"/>
      <c r="F1103" s="9"/>
      <c r="G1103" s="9"/>
      <c r="H1103" s="10" t="s">
        <v>17</v>
      </c>
      <c r="I1103" s="9"/>
      <c r="J1103" s="10" t="s">
        <v>17</v>
      </c>
      <c r="K1103" s="8" t="s">
        <v>22</v>
      </c>
      <c r="L1103" s="7" t="s">
        <v>1408</v>
      </c>
      <c r="M1103" s="7" t="s">
        <v>1409</v>
      </c>
      <c r="N1103" s="9">
        <v>1460</v>
      </c>
      <c r="O1103" s="9">
        <v>763</v>
      </c>
      <c r="P1103" s="9">
        <v>798</v>
      </c>
      <c r="Q1103" s="9">
        <v>742</v>
      </c>
      <c r="R1103" s="13">
        <v>50.8</v>
      </c>
      <c r="S1103" s="13">
        <v>-2.8</v>
      </c>
      <c r="T1103" s="11" t="s">
        <v>3336</v>
      </c>
      <c r="U1103"/>
      <c r="V1103"/>
      <c r="W1103"/>
      <c r="X1103"/>
      <c r="Y1103"/>
      <c r="Z1103"/>
      <c r="AA1103"/>
      <c r="AB1103"/>
      <c r="AC1103"/>
      <c r="AD1103"/>
      <c r="AE1103"/>
      <c r="AF1103"/>
    </row>
    <row r="1104" spans="1:32" s="20" customFormat="1" ht="57">
      <c r="A1104" s="6">
        <v>1</v>
      </c>
      <c r="B1104" s="6"/>
      <c r="C1104" s="6"/>
      <c r="D1104" s="8" t="s">
        <v>17</v>
      </c>
      <c r="E1104" s="9"/>
      <c r="F1104" s="9"/>
      <c r="G1104" s="9"/>
      <c r="H1104" s="10" t="s">
        <v>17</v>
      </c>
      <c r="I1104" s="9"/>
      <c r="J1104" s="10" t="s">
        <v>17</v>
      </c>
      <c r="K1104" s="8" t="s">
        <v>22</v>
      </c>
      <c r="L1104" s="7" t="s">
        <v>1408</v>
      </c>
      <c r="M1104" s="7" t="s">
        <v>1410</v>
      </c>
      <c r="N1104" s="9">
        <v>2850</v>
      </c>
      <c r="O1104" s="9">
        <v>1375</v>
      </c>
      <c r="P1104" s="9">
        <v>2445</v>
      </c>
      <c r="Q1104" s="9">
        <v>1093</v>
      </c>
      <c r="R1104" s="13">
        <v>38.4</v>
      </c>
      <c r="S1104" s="13">
        <v>-20.5</v>
      </c>
      <c r="T1104" s="11" t="s">
        <v>3337</v>
      </c>
      <c r="U1104"/>
      <c r="V1104"/>
      <c r="W1104"/>
      <c r="X1104"/>
      <c r="Y1104"/>
      <c r="Z1104"/>
      <c r="AA1104"/>
      <c r="AB1104"/>
      <c r="AC1104"/>
      <c r="AD1104"/>
      <c r="AE1104"/>
      <c r="AF1104"/>
    </row>
    <row r="1105" spans="1:32" s="20" customFormat="1">
      <c r="A1105" s="6">
        <v>1</v>
      </c>
      <c r="B1105" s="6"/>
      <c r="C1105" s="6"/>
      <c r="D1105" s="6"/>
      <c r="E1105" s="6"/>
      <c r="F1105" s="6"/>
      <c r="G1105" s="6"/>
      <c r="H1105" s="6"/>
      <c r="I1105" s="6"/>
      <c r="J1105" s="6"/>
      <c r="K1105" s="6"/>
      <c r="L1105" s="6"/>
      <c r="M1105" s="6"/>
      <c r="N1105" s="6"/>
      <c r="O1105" s="6"/>
      <c r="P1105" s="6"/>
      <c r="Q1105" s="6"/>
      <c r="R1105" s="6"/>
      <c r="S1105" s="6"/>
      <c r="T1105" s="11"/>
      <c r="U1105"/>
      <c r="V1105"/>
      <c r="W1105"/>
      <c r="X1105"/>
      <c r="Y1105"/>
      <c r="Z1105"/>
      <c r="AA1105"/>
      <c r="AB1105"/>
      <c r="AC1105"/>
      <c r="AD1105"/>
      <c r="AE1105"/>
      <c r="AF1105"/>
    </row>
    <row r="1106" spans="1:32" s="20" customFormat="1" ht="28.5">
      <c r="A1106" s="6">
        <v>1</v>
      </c>
      <c r="B1106" s="6"/>
      <c r="C1106" s="6"/>
      <c r="D1106" s="8" t="s">
        <v>17</v>
      </c>
      <c r="E1106" s="9"/>
      <c r="F1106" s="9"/>
      <c r="G1106" s="9"/>
      <c r="H1106" s="10" t="s">
        <v>17</v>
      </c>
      <c r="I1106" s="9"/>
      <c r="J1106" s="10" t="s">
        <v>17</v>
      </c>
      <c r="K1106" s="8" t="s">
        <v>22</v>
      </c>
      <c r="L1106" s="7" t="s">
        <v>1411</v>
      </c>
      <c r="M1106" s="7" t="s">
        <v>1409</v>
      </c>
      <c r="N1106" s="9">
        <v>68700</v>
      </c>
      <c r="O1106" s="9">
        <v>30005</v>
      </c>
      <c r="P1106" s="9">
        <v>32099</v>
      </c>
      <c r="Q1106" s="9">
        <v>37916</v>
      </c>
      <c r="R1106" s="13">
        <v>55.2</v>
      </c>
      <c r="S1106" s="13">
        <v>26.4</v>
      </c>
      <c r="T1106" s="11" t="s">
        <v>3338</v>
      </c>
      <c r="U1106"/>
      <c r="V1106"/>
      <c r="W1106"/>
      <c r="X1106"/>
      <c r="Y1106"/>
      <c r="Z1106"/>
      <c r="AA1106"/>
      <c r="AB1106"/>
      <c r="AC1106"/>
      <c r="AD1106"/>
      <c r="AE1106"/>
      <c r="AF1106"/>
    </row>
    <row r="1107" spans="1:32" s="20" customFormat="1" ht="28.5">
      <c r="A1107" s="6">
        <v>1</v>
      </c>
      <c r="B1107" s="6"/>
      <c r="C1107" s="6"/>
      <c r="D1107" s="8" t="s">
        <v>17</v>
      </c>
      <c r="E1107" s="9"/>
      <c r="F1107" s="9"/>
      <c r="G1107" s="9"/>
      <c r="H1107" s="10" t="s">
        <v>17</v>
      </c>
      <c r="I1107" s="9"/>
      <c r="J1107" s="10" t="s">
        <v>17</v>
      </c>
      <c r="K1107" s="8" t="s">
        <v>22</v>
      </c>
      <c r="L1107" s="7" t="s">
        <v>1411</v>
      </c>
      <c r="M1107" s="7" t="s">
        <v>1410</v>
      </c>
      <c r="N1107" s="9">
        <v>13150</v>
      </c>
      <c r="O1107" s="9">
        <v>5384</v>
      </c>
      <c r="P1107" s="9">
        <v>6748</v>
      </c>
      <c r="Q1107" s="9">
        <v>11061</v>
      </c>
      <c r="R1107" s="13">
        <v>84.1</v>
      </c>
      <c r="S1107" s="13">
        <v>105.4</v>
      </c>
      <c r="T1107" s="11" t="s">
        <v>3339</v>
      </c>
      <c r="U1107"/>
      <c r="V1107"/>
      <c r="W1107"/>
      <c r="X1107"/>
      <c r="Y1107"/>
      <c r="Z1107"/>
      <c r="AA1107"/>
      <c r="AB1107"/>
      <c r="AC1107"/>
      <c r="AD1107"/>
      <c r="AE1107"/>
      <c r="AF1107"/>
    </row>
    <row r="1108" spans="1:32" s="20" customFormat="1">
      <c r="A1108" s="6">
        <v>1</v>
      </c>
      <c r="B1108" s="6"/>
      <c r="C1108" s="6"/>
      <c r="D1108" s="6"/>
      <c r="E1108" s="6"/>
      <c r="F1108" s="6"/>
      <c r="G1108" s="6"/>
      <c r="H1108" s="6"/>
      <c r="I1108" s="6"/>
      <c r="J1108" s="6"/>
      <c r="K1108" s="6"/>
      <c r="L1108" s="6"/>
      <c r="M1108" s="6"/>
      <c r="N1108" s="6"/>
      <c r="O1108" s="6"/>
      <c r="P1108" s="6"/>
      <c r="Q1108" s="6"/>
      <c r="R1108" s="6"/>
      <c r="S1108" s="6"/>
      <c r="T1108" s="11"/>
      <c r="U1108"/>
      <c r="V1108"/>
      <c r="W1108"/>
      <c r="X1108"/>
      <c r="Y1108"/>
      <c r="Z1108"/>
      <c r="AA1108"/>
      <c r="AB1108"/>
      <c r="AC1108"/>
      <c r="AD1108"/>
      <c r="AE1108"/>
      <c r="AF1108"/>
    </row>
    <row r="1109" spans="1:32" s="20" customFormat="1" ht="28.5">
      <c r="A1109" s="6">
        <v>1</v>
      </c>
      <c r="B1109" s="6"/>
      <c r="C1109" s="6"/>
      <c r="D1109" s="8" t="s">
        <v>17</v>
      </c>
      <c r="E1109" s="9"/>
      <c r="F1109" s="9"/>
      <c r="G1109" s="9"/>
      <c r="H1109" s="10" t="s">
        <v>17</v>
      </c>
      <c r="I1109" s="9"/>
      <c r="J1109" s="10" t="s">
        <v>17</v>
      </c>
      <c r="K1109" s="8" t="s">
        <v>22</v>
      </c>
      <c r="L1109" s="7" t="s">
        <v>1412</v>
      </c>
      <c r="M1109" s="7" t="s">
        <v>1409</v>
      </c>
      <c r="N1109" s="9">
        <v>2228</v>
      </c>
      <c r="O1109" s="9">
        <v>1201</v>
      </c>
      <c r="P1109" s="9">
        <v>1205</v>
      </c>
      <c r="Q1109" s="9">
        <v>969</v>
      </c>
      <c r="R1109" s="13">
        <v>43.5</v>
      </c>
      <c r="S1109" s="13">
        <v>-19.3</v>
      </c>
      <c r="T1109" s="11" t="s">
        <v>3340</v>
      </c>
      <c r="U1109"/>
      <c r="V1109"/>
      <c r="W1109"/>
      <c r="X1109"/>
      <c r="Y1109"/>
      <c r="Z1109"/>
      <c r="AA1109"/>
      <c r="AB1109"/>
      <c r="AC1109"/>
      <c r="AD1109"/>
      <c r="AE1109"/>
      <c r="AF1109"/>
    </row>
    <row r="1110" spans="1:32" s="20" customFormat="1" ht="42.75">
      <c r="A1110" s="6">
        <v>1</v>
      </c>
      <c r="B1110" s="6"/>
      <c r="C1110" s="6"/>
      <c r="D1110" s="8" t="s">
        <v>17</v>
      </c>
      <c r="E1110" s="9"/>
      <c r="F1110" s="9"/>
      <c r="G1110" s="9"/>
      <c r="H1110" s="10" t="s">
        <v>17</v>
      </c>
      <c r="I1110" s="9"/>
      <c r="J1110" s="10" t="s">
        <v>17</v>
      </c>
      <c r="K1110" s="8" t="s">
        <v>22</v>
      </c>
      <c r="L1110" s="7" t="s">
        <v>1412</v>
      </c>
      <c r="M1110" s="7" t="s">
        <v>1410</v>
      </c>
      <c r="N1110" s="9">
        <v>70</v>
      </c>
      <c r="O1110" s="9">
        <v>34</v>
      </c>
      <c r="P1110" s="9">
        <v>66</v>
      </c>
      <c r="Q1110" s="9">
        <v>15</v>
      </c>
      <c r="R1110" s="13">
        <v>21.4</v>
      </c>
      <c r="S1110" s="13">
        <v>-55.9</v>
      </c>
      <c r="T1110" s="11" t="s">
        <v>3341</v>
      </c>
      <c r="U1110"/>
      <c r="V1110"/>
      <c r="W1110"/>
      <c r="X1110"/>
      <c r="Y1110"/>
      <c r="Z1110"/>
      <c r="AA1110"/>
      <c r="AB1110"/>
      <c r="AC1110"/>
      <c r="AD1110"/>
      <c r="AE1110"/>
      <c r="AF1110"/>
    </row>
    <row r="1111" spans="1:32" s="20" customFormat="1">
      <c r="A1111" s="6">
        <v>1</v>
      </c>
      <c r="B1111" s="6"/>
      <c r="C1111" s="6"/>
      <c r="D1111" s="8" t="s">
        <v>17</v>
      </c>
      <c r="E1111" s="9"/>
      <c r="F1111" s="9"/>
      <c r="G1111" s="9"/>
      <c r="H1111" s="10" t="s">
        <v>17</v>
      </c>
      <c r="I1111" s="9"/>
      <c r="J1111" s="10" t="s">
        <v>17</v>
      </c>
      <c r="K1111" s="8" t="s">
        <v>22</v>
      </c>
      <c r="L1111" s="7" t="s">
        <v>1413</v>
      </c>
      <c r="M1111" s="7" t="s">
        <v>1409</v>
      </c>
      <c r="N1111" s="9">
        <v>702</v>
      </c>
      <c r="O1111" s="9">
        <v>274</v>
      </c>
      <c r="P1111" s="9">
        <v>348</v>
      </c>
      <c r="Q1111" s="9">
        <v>397</v>
      </c>
      <c r="R1111" s="13">
        <v>56.6</v>
      </c>
      <c r="S1111" s="13">
        <v>44.9</v>
      </c>
      <c r="T1111" s="11" t="s">
        <v>3342</v>
      </c>
      <c r="U1111"/>
      <c r="V1111"/>
      <c r="W1111"/>
      <c r="X1111"/>
      <c r="Y1111"/>
      <c r="Z1111"/>
      <c r="AA1111"/>
      <c r="AB1111"/>
      <c r="AC1111"/>
      <c r="AD1111"/>
      <c r="AE1111"/>
      <c r="AF1111"/>
    </row>
    <row r="1112" spans="1:32" s="20" customFormat="1" ht="28.5">
      <c r="A1112" s="6">
        <v>1</v>
      </c>
      <c r="B1112" s="6"/>
      <c r="C1112" s="6"/>
      <c r="D1112" s="8" t="s">
        <v>17</v>
      </c>
      <c r="E1112" s="9"/>
      <c r="F1112" s="9"/>
      <c r="G1112" s="9"/>
      <c r="H1112" s="10" t="s">
        <v>17</v>
      </c>
      <c r="I1112" s="9"/>
      <c r="J1112" s="10" t="s">
        <v>17</v>
      </c>
      <c r="K1112" s="8" t="s">
        <v>22</v>
      </c>
      <c r="L1112" s="7" t="s">
        <v>1413</v>
      </c>
      <c r="M1112" s="7" t="s">
        <v>1410</v>
      </c>
      <c r="N1112" s="9">
        <v>63</v>
      </c>
      <c r="O1112" s="9">
        <v>27</v>
      </c>
      <c r="P1112" s="9">
        <v>18</v>
      </c>
      <c r="Q1112" s="9">
        <v>14</v>
      </c>
      <c r="R1112" s="10">
        <v>22.2</v>
      </c>
      <c r="S1112" s="10">
        <v>-48.1</v>
      </c>
      <c r="T1112" s="11" t="s">
        <v>3343</v>
      </c>
      <c r="U1112"/>
      <c r="V1112"/>
      <c r="W1112"/>
      <c r="X1112"/>
      <c r="Y1112"/>
      <c r="Z1112"/>
      <c r="AA1112"/>
      <c r="AB1112"/>
      <c r="AC1112"/>
      <c r="AD1112"/>
      <c r="AE1112"/>
      <c r="AF1112"/>
    </row>
    <row r="1113" spans="1:32" s="20" customFormat="1" ht="60">
      <c r="A1113" s="6">
        <v>1</v>
      </c>
      <c r="B1113" s="6"/>
      <c r="C1113" s="19" t="s">
        <v>1414</v>
      </c>
      <c r="D1113" s="8" t="s">
        <v>17</v>
      </c>
      <c r="E1113" s="9">
        <f>+SUM(E948:E1102)</f>
        <v>1328870852.4400001</v>
      </c>
      <c r="F1113" s="9">
        <v>2044648641</v>
      </c>
      <c r="G1113" s="9">
        <f>IFERROR(F1113-E1113,0)</f>
        <v>715777788.55999994</v>
      </c>
      <c r="H1113" s="36">
        <f>IFERROR((F1113/E1113-1)*100,0)</f>
        <v>53.863608133606647</v>
      </c>
      <c r="I1113" s="9">
        <v>7482039185</v>
      </c>
      <c r="J1113" s="10" t="s">
        <v>17</v>
      </c>
      <c r="K1113" s="8" t="s">
        <v>17</v>
      </c>
      <c r="L1113" s="7" t="s">
        <v>17</v>
      </c>
      <c r="M1113" s="7" t="s">
        <v>17</v>
      </c>
      <c r="N1113" s="9"/>
      <c r="O1113" s="9"/>
      <c r="P1113" s="9"/>
      <c r="Q1113" s="9"/>
      <c r="R1113" s="10" t="s">
        <v>17</v>
      </c>
      <c r="S1113" s="10" t="s">
        <v>17</v>
      </c>
      <c r="T1113" s="11" t="s">
        <v>17</v>
      </c>
      <c r="U1113"/>
      <c r="V1113"/>
      <c r="W1113"/>
      <c r="X1113"/>
      <c r="Y1113"/>
      <c r="Z1113"/>
      <c r="AA1113"/>
      <c r="AB1113"/>
      <c r="AC1113"/>
      <c r="AD1113"/>
      <c r="AE1113"/>
      <c r="AF1113"/>
    </row>
    <row r="1114" spans="1:32" s="20" customFormat="1" ht="28.5">
      <c r="A1114" s="6">
        <v>1</v>
      </c>
      <c r="B1114" s="6"/>
      <c r="C1114" s="2" t="s">
        <v>1415</v>
      </c>
      <c r="D1114" s="14" t="s">
        <v>17</v>
      </c>
      <c r="E1114" s="15"/>
      <c r="F1114" s="15"/>
      <c r="G1114" s="15"/>
      <c r="H1114" s="16" t="s">
        <v>17</v>
      </c>
      <c r="I1114" s="15"/>
      <c r="J1114" s="16" t="s">
        <v>17</v>
      </c>
      <c r="K1114" s="14" t="s">
        <v>17</v>
      </c>
      <c r="L1114" s="3" t="s">
        <v>17</v>
      </c>
      <c r="M1114" s="3" t="s">
        <v>17</v>
      </c>
      <c r="N1114" s="15"/>
      <c r="O1114" s="15"/>
      <c r="P1114" s="15"/>
      <c r="Q1114" s="15"/>
      <c r="R1114" s="16" t="s">
        <v>17</v>
      </c>
      <c r="S1114" s="16" t="s">
        <v>17</v>
      </c>
      <c r="T1114" s="17" t="s">
        <v>17</v>
      </c>
      <c r="U1114"/>
      <c r="V1114"/>
      <c r="W1114"/>
      <c r="X1114"/>
      <c r="Y1114"/>
      <c r="Z1114"/>
      <c r="AA1114"/>
      <c r="AB1114"/>
      <c r="AC1114"/>
      <c r="AD1114"/>
      <c r="AE1114"/>
      <c r="AF1114"/>
    </row>
    <row r="1115" spans="1:32" s="20" customFormat="1" ht="30">
      <c r="A1115" s="6">
        <v>1</v>
      </c>
      <c r="B1115" s="6"/>
      <c r="C1115" s="19" t="s">
        <v>1416</v>
      </c>
      <c r="D1115" s="8" t="s">
        <v>17</v>
      </c>
      <c r="E1115" s="9"/>
      <c r="F1115" s="9"/>
      <c r="G1115" s="9"/>
      <c r="H1115" s="10" t="s">
        <v>17</v>
      </c>
      <c r="I1115" s="9"/>
      <c r="J1115" s="10" t="s">
        <v>17</v>
      </c>
      <c r="K1115" s="8" t="s">
        <v>17</v>
      </c>
      <c r="L1115" s="7" t="s">
        <v>17</v>
      </c>
      <c r="M1115" s="7" t="s">
        <v>17</v>
      </c>
      <c r="N1115" s="9"/>
      <c r="O1115" s="9"/>
      <c r="P1115" s="9"/>
      <c r="Q1115" s="9"/>
      <c r="R1115" s="10" t="s">
        <v>17</v>
      </c>
      <c r="S1115" s="10" t="s">
        <v>17</v>
      </c>
      <c r="T1115" s="11" t="s">
        <v>17</v>
      </c>
      <c r="U1115"/>
      <c r="V1115"/>
      <c r="W1115"/>
      <c r="X1115"/>
      <c r="Y1115"/>
      <c r="Z1115"/>
      <c r="AA1115"/>
      <c r="AB1115"/>
      <c r="AC1115"/>
      <c r="AD1115"/>
      <c r="AE1115"/>
      <c r="AF1115"/>
    </row>
    <row r="1116" spans="1:32" s="20" customFormat="1" ht="42.75">
      <c r="A1116" s="6">
        <v>1</v>
      </c>
      <c r="B1116" s="6"/>
      <c r="C1116" s="7" t="s">
        <v>1417</v>
      </c>
      <c r="D1116" s="8" t="s">
        <v>1418</v>
      </c>
      <c r="E1116" s="9">
        <v>605903566</v>
      </c>
      <c r="F1116" s="9">
        <v>1096404955</v>
      </c>
      <c r="G1116" s="9">
        <f>IFERROR(F1116-E1116,0)</f>
        <v>490501389</v>
      </c>
      <c r="H1116" s="36">
        <f>IFERROR((F1116/E1116-1)*100,0)</f>
        <v>80.953705593473927</v>
      </c>
      <c r="I1116" s="9">
        <v>2210236909</v>
      </c>
      <c r="J1116" s="12">
        <v>49.6</v>
      </c>
      <c r="K1116" s="8" t="s">
        <v>17</v>
      </c>
      <c r="L1116" s="7" t="s">
        <v>17</v>
      </c>
      <c r="M1116" s="7" t="s">
        <v>17</v>
      </c>
      <c r="N1116" s="9"/>
      <c r="O1116" s="9"/>
      <c r="P1116" s="9"/>
      <c r="Q1116" s="9"/>
      <c r="R1116" s="10" t="s">
        <v>17</v>
      </c>
      <c r="S1116" s="10" t="s">
        <v>17</v>
      </c>
      <c r="T1116" s="11" t="s">
        <v>17</v>
      </c>
      <c r="U1116"/>
      <c r="V1116"/>
      <c r="W1116"/>
      <c r="X1116"/>
      <c r="Y1116"/>
      <c r="Z1116"/>
      <c r="AA1116"/>
      <c r="AB1116"/>
      <c r="AC1116"/>
      <c r="AD1116"/>
      <c r="AE1116"/>
      <c r="AF1116"/>
    </row>
    <row r="1117" spans="1:32" s="20" customFormat="1">
      <c r="A1117" s="6">
        <v>1</v>
      </c>
      <c r="B1117" s="6"/>
      <c r="C1117" s="7" t="s">
        <v>1419</v>
      </c>
      <c r="D1117" s="8" t="s">
        <v>17</v>
      </c>
      <c r="E1117" s="9"/>
      <c r="F1117" s="9"/>
      <c r="G1117" s="9"/>
      <c r="H1117" s="10" t="s">
        <v>17</v>
      </c>
      <c r="I1117" s="9"/>
      <c r="J1117" s="10" t="s">
        <v>17</v>
      </c>
      <c r="K1117" s="8" t="s">
        <v>22</v>
      </c>
      <c r="L1117" s="7" t="s">
        <v>1420</v>
      </c>
      <c r="M1117" s="7" t="s">
        <v>1421</v>
      </c>
      <c r="N1117" s="9">
        <v>400</v>
      </c>
      <c r="O1117" s="9">
        <v>400</v>
      </c>
      <c r="P1117" s="9">
        <v>400</v>
      </c>
      <c r="Q1117" s="9">
        <v>400</v>
      </c>
      <c r="R1117" s="10" t="s">
        <v>62</v>
      </c>
      <c r="S1117" s="13">
        <v>0</v>
      </c>
      <c r="T1117" s="11" t="s">
        <v>17</v>
      </c>
      <c r="U1117"/>
      <c r="V1117"/>
      <c r="W1117"/>
      <c r="X1117"/>
      <c r="Y1117"/>
      <c r="Z1117"/>
      <c r="AA1117"/>
      <c r="AB1117"/>
      <c r="AC1117"/>
      <c r="AD1117"/>
      <c r="AE1117"/>
      <c r="AF1117"/>
    </row>
    <row r="1118" spans="1:32" s="20" customFormat="1">
      <c r="A1118" s="6">
        <v>1</v>
      </c>
      <c r="B1118" s="6"/>
      <c r="C1118" s="6"/>
      <c r="D1118" s="8" t="s">
        <v>17</v>
      </c>
      <c r="E1118" s="9"/>
      <c r="F1118" s="9"/>
      <c r="G1118" s="9"/>
      <c r="H1118" s="10" t="s">
        <v>17</v>
      </c>
      <c r="I1118" s="9"/>
      <c r="J1118" s="10" t="s">
        <v>17</v>
      </c>
      <c r="K1118" s="8" t="s">
        <v>22</v>
      </c>
      <c r="L1118" s="7" t="s">
        <v>1422</v>
      </c>
      <c r="M1118" s="7" t="s">
        <v>1423</v>
      </c>
      <c r="N1118" s="9">
        <v>41000</v>
      </c>
      <c r="O1118" s="9">
        <v>41000</v>
      </c>
      <c r="P1118" s="9">
        <v>33933</v>
      </c>
      <c r="Q1118" s="9">
        <v>40937</v>
      </c>
      <c r="R1118" s="13">
        <v>99.8</v>
      </c>
      <c r="S1118" s="13">
        <v>-0.2</v>
      </c>
      <c r="T1118" s="11" t="s">
        <v>2345</v>
      </c>
      <c r="U1118"/>
      <c r="V1118"/>
      <c r="W1118"/>
      <c r="X1118"/>
      <c r="Y1118"/>
      <c r="Z1118"/>
      <c r="AA1118"/>
      <c r="AB1118"/>
      <c r="AC1118"/>
      <c r="AD1118"/>
      <c r="AE1118"/>
      <c r="AF1118"/>
    </row>
    <row r="1119" spans="1:32" s="20" customFormat="1">
      <c r="A1119" s="6">
        <v>1</v>
      </c>
      <c r="B1119" s="6"/>
      <c r="C1119" s="6"/>
      <c r="D1119" s="8" t="s">
        <v>17</v>
      </c>
      <c r="E1119" s="9"/>
      <c r="F1119" s="9"/>
      <c r="G1119" s="9"/>
      <c r="H1119" s="10" t="s">
        <v>17</v>
      </c>
      <c r="I1119" s="9"/>
      <c r="J1119" s="10" t="s">
        <v>17</v>
      </c>
      <c r="K1119" s="8" t="s">
        <v>22</v>
      </c>
      <c r="L1119" s="7" t="s">
        <v>1424</v>
      </c>
      <c r="M1119" s="7" t="s">
        <v>81</v>
      </c>
      <c r="N1119" s="9">
        <v>6500</v>
      </c>
      <c r="O1119" s="9">
        <v>3250</v>
      </c>
      <c r="P1119" s="9">
        <v>3250</v>
      </c>
      <c r="Q1119" s="9">
        <v>3250</v>
      </c>
      <c r="R1119" s="13">
        <v>50</v>
      </c>
      <c r="S1119" s="13">
        <v>0</v>
      </c>
      <c r="T1119" s="11" t="s">
        <v>17</v>
      </c>
      <c r="U1119"/>
      <c r="V1119"/>
      <c r="W1119"/>
      <c r="X1119"/>
      <c r="Y1119"/>
      <c r="Z1119"/>
      <c r="AA1119"/>
      <c r="AB1119"/>
      <c r="AC1119"/>
      <c r="AD1119"/>
      <c r="AE1119"/>
      <c r="AF1119"/>
    </row>
    <row r="1120" spans="1:32" s="20" customFormat="1">
      <c r="A1120" s="6">
        <v>1</v>
      </c>
      <c r="B1120" s="6"/>
      <c r="C1120" s="6"/>
      <c r="D1120" s="8" t="s">
        <v>17</v>
      </c>
      <c r="E1120" s="9"/>
      <c r="F1120" s="9"/>
      <c r="G1120" s="9"/>
      <c r="H1120" s="10" t="s">
        <v>17</v>
      </c>
      <c r="I1120" s="9"/>
      <c r="J1120" s="10" t="s">
        <v>17</v>
      </c>
      <c r="K1120" s="8" t="s">
        <v>22</v>
      </c>
      <c r="L1120" s="7" t="s">
        <v>1425</v>
      </c>
      <c r="M1120" s="7" t="s">
        <v>341</v>
      </c>
      <c r="N1120" s="9">
        <v>3000</v>
      </c>
      <c r="O1120" s="9">
        <v>1000</v>
      </c>
      <c r="P1120" s="9">
        <v>2000</v>
      </c>
      <c r="Q1120" s="9">
        <v>1000</v>
      </c>
      <c r="R1120" s="13">
        <v>33.299999999999997</v>
      </c>
      <c r="S1120" s="13">
        <v>0</v>
      </c>
      <c r="T1120" s="11" t="s">
        <v>17</v>
      </c>
      <c r="U1120"/>
      <c r="V1120"/>
      <c r="W1120"/>
      <c r="X1120"/>
      <c r="Y1120"/>
      <c r="Z1120"/>
      <c r="AA1120"/>
      <c r="AB1120"/>
      <c r="AC1120"/>
      <c r="AD1120"/>
      <c r="AE1120"/>
      <c r="AF1120"/>
    </row>
    <row r="1121" spans="1:32" s="20" customFormat="1" ht="57">
      <c r="A1121" s="6">
        <v>1</v>
      </c>
      <c r="B1121" s="6"/>
      <c r="C1121" s="6"/>
      <c r="D1121" s="8" t="s">
        <v>17</v>
      </c>
      <c r="E1121" s="9"/>
      <c r="F1121" s="9"/>
      <c r="G1121" s="9"/>
      <c r="H1121" s="10" t="s">
        <v>17</v>
      </c>
      <c r="I1121" s="9"/>
      <c r="J1121" s="10" t="s">
        <v>17</v>
      </c>
      <c r="K1121" s="8" t="s">
        <v>22</v>
      </c>
      <c r="L1121" s="7" t="s">
        <v>1426</v>
      </c>
      <c r="M1121" s="7" t="s">
        <v>1427</v>
      </c>
      <c r="N1121" s="9">
        <v>20</v>
      </c>
      <c r="O1121" s="9">
        <v>14</v>
      </c>
      <c r="P1121" s="9">
        <v>0</v>
      </c>
      <c r="Q1121" s="9">
        <v>31</v>
      </c>
      <c r="R1121" s="13">
        <v>155</v>
      </c>
      <c r="S1121" s="13">
        <v>121.4</v>
      </c>
      <c r="T1121" s="11" t="s">
        <v>1428</v>
      </c>
      <c r="U1121"/>
      <c r="V1121"/>
      <c r="W1121"/>
      <c r="X1121"/>
      <c r="Y1121"/>
      <c r="Z1121"/>
      <c r="AA1121"/>
      <c r="AB1121"/>
      <c r="AC1121"/>
      <c r="AD1121"/>
      <c r="AE1121"/>
      <c r="AF1121"/>
    </row>
    <row r="1122" spans="1:32" s="20" customFormat="1" hidden="1">
      <c r="A1122" s="6">
        <v>1</v>
      </c>
      <c r="B1122" s="6"/>
      <c r="C1122" s="6"/>
      <c r="D1122" s="6"/>
      <c r="E1122" s="6"/>
      <c r="F1122" s="6"/>
      <c r="G1122" s="6"/>
      <c r="H1122" s="6"/>
      <c r="I1122" s="6"/>
      <c r="J1122" s="6"/>
      <c r="K1122" s="6"/>
      <c r="L1122" s="6"/>
      <c r="M1122" s="6"/>
      <c r="N1122" s="6"/>
      <c r="O1122" s="6"/>
      <c r="P1122" s="6"/>
      <c r="Q1122" s="6"/>
      <c r="R1122" s="6"/>
      <c r="S1122" s="6"/>
      <c r="T1122" s="11"/>
      <c r="U1122"/>
      <c r="V1122"/>
      <c r="W1122"/>
      <c r="X1122"/>
      <c r="Y1122"/>
      <c r="Z1122"/>
      <c r="AA1122"/>
      <c r="AB1122"/>
      <c r="AC1122"/>
      <c r="AD1122"/>
      <c r="AE1122"/>
      <c r="AF1122"/>
    </row>
    <row r="1123" spans="1:32" s="20" customFormat="1" ht="57">
      <c r="A1123" s="6">
        <v>1</v>
      </c>
      <c r="B1123" s="6"/>
      <c r="C1123" s="6"/>
      <c r="D1123" s="8" t="s">
        <v>17</v>
      </c>
      <c r="E1123" s="9"/>
      <c r="F1123" s="9"/>
      <c r="G1123" s="9"/>
      <c r="H1123" s="10" t="s">
        <v>17</v>
      </c>
      <c r="I1123" s="9"/>
      <c r="J1123" s="10" t="s">
        <v>17</v>
      </c>
      <c r="K1123" s="8" t="s">
        <v>22</v>
      </c>
      <c r="L1123" s="7" t="s">
        <v>1429</v>
      </c>
      <c r="M1123" s="7" t="s">
        <v>1430</v>
      </c>
      <c r="N1123" s="9">
        <v>5</v>
      </c>
      <c r="O1123" s="9">
        <v>3</v>
      </c>
      <c r="P1123" s="9">
        <v>4</v>
      </c>
      <c r="Q1123" s="9">
        <v>0</v>
      </c>
      <c r="R1123" s="10" t="s">
        <v>25</v>
      </c>
      <c r="S1123" s="10" t="s">
        <v>25</v>
      </c>
      <c r="T1123" s="11" t="s">
        <v>1431</v>
      </c>
      <c r="U1123"/>
      <c r="V1123"/>
      <c r="W1123"/>
      <c r="X1123"/>
      <c r="Y1123"/>
      <c r="Z1123"/>
      <c r="AA1123"/>
      <c r="AB1123"/>
      <c r="AC1123"/>
      <c r="AD1123"/>
      <c r="AE1123"/>
      <c r="AF1123"/>
    </row>
    <row r="1124" spans="1:32" s="20" customFormat="1">
      <c r="A1124" s="6">
        <v>1</v>
      </c>
      <c r="B1124" s="6"/>
      <c r="C1124" s="6"/>
      <c r="D1124" s="6"/>
      <c r="E1124" s="6"/>
      <c r="F1124" s="6"/>
      <c r="G1124" s="6"/>
      <c r="H1124" s="6"/>
      <c r="I1124" s="6"/>
      <c r="J1124" s="6"/>
      <c r="K1124" s="6"/>
      <c r="L1124" s="6"/>
      <c r="M1124" s="6"/>
      <c r="N1124" s="6"/>
      <c r="O1124" s="6"/>
      <c r="P1124" s="6"/>
      <c r="Q1124" s="6"/>
      <c r="R1124" s="6"/>
      <c r="S1124" s="6"/>
      <c r="T1124" s="11"/>
      <c r="U1124"/>
      <c r="V1124"/>
      <c r="W1124"/>
      <c r="X1124"/>
      <c r="Y1124"/>
      <c r="Z1124"/>
      <c r="AA1124"/>
      <c r="AB1124"/>
      <c r="AC1124"/>
      <c r="AD1124"/>
      <c r="AE1124"/>
      <c r="AF1124"/>
    </row>
    <row r="1125" spans="1:32" s="20" customFormat="1" ht="42.75">
      <c r="A1125" s="6">
        <v>1</v>
      </c>
      <c r="B1125" s="6"/>
      <c r="C1125" s="6"/>
      <c r="D1125" s="8" t="s">
        <v>17</v>
      </c>
      <c r="E1125" s="9"/>
      <c r="F1125" s="9"/>
      <c r="G1125" s="9"/>
      <c r="H1125" s="10" t="s">
        <v>17</v>
      </c>
      <c r="I1125" s="9"/>
      <c r="J1125" s="10" t="s">
        <v>17</v>
      </c>
      <c r="K1125" s="8" t="s">
        <v>22</v>
      </c>
      <c r="L1125" s="7" t="s">
        <v>1429</v>
      </c>
      <c r="M1125" s="7" t="s">
        <v>1432</v>
      </c>
      <c r="N1125" s="9">
        <v>226</v>
      </c>
      <c r="O1125" s="9">
        <v>86</v>
      </c>
      <c r="P1125" s="9">
        <v>512</v>
      </c>
      <c r="Q1125" s="9">
        <v>35</v>
      </c>
      <c r="R1125" s="13">
        <v>15.5</v>
      </c>
      <c r="S1125" s="13">
        <v>-59.3</v>
      </c>
      <c r="T1125" s="11" t="s">
        <v>3344</v>
      </c>
      <c r="U1125"/>
      <c r="V1125"/>
      <c r="W1125"/>
      <c r="X1125"/>
      <c r="Y1125"/>
      <c r="Z1125"/>
      <c r="AA1125"/>
      <c r="AB1125"/>
      <c r="AC1125"/>
      <c r="AD1125"/>
      <c r="AE1125"/>
      <c r="AF1125"/>
    </row>
    <row r="1126" spans="1:32" s="20" customFormat="1">
      <c r="A1126" s="6">
        <v>1</v>
      </c>
      <c r="B1126" s="6"/>
      <c r="C1126" s="6"/>
      <c r="D1126" s="6"/>
      <c r="E1126" s="6"/>
      <c r="F1126" s="6"/>
      <c r="G1126" s="6"/>
      <c r="H1126" s="6"/>
      <c r="I1126" s="6"/>
      <c r="J1126" s="6"/>
      <c r="K1126" s="6"/>
      <c r="L1126" s="6"/>
      <c r="M1126" s="6"/>
      <c r="N1126" s="6"/>
      <c r="O1126" s="6"/>
      <c r="P1126" s="6"/>
      <c r="Q1126" s="6"/>
      <c r="R1126" s="6"/>
      <c r="S1126" s="6"/>
      <c r="T1126" s="11"/>
      <c r="U1126"/>
      <c r="V1126"/>
      <c r="W1126"/>
      <c r="X1126"/>
      <c r="Y1126"/>
      <c r="Z1126"/>
      <c r="AA1126"/>
      <c r="AB1126"/>
      <c r="AC1126"/>
      <c r="AD1126"/>
      <c r="AE1126"/>
      <c r="AF1126"/>
    </row>
    <row r="1127" spans="1:32" s="20" customFormat="1" ht="28.5">
      <c r="A1127" s="6">
        <v>1</v>
      </c>
      <c r="B1127" s="6"/>
      <c r="C1127" s="6"/>
      <c r="D1127" s="8" t="s">
        <v>17</v>
      </c>
      <c r="E1127" s="9"/>
      <c r="F1127" s="9"/>
      <c r="G1127" s="9"/>
      <c r="H1127" s="10" t="s">
        <v>17</v>
      </c>
      <c r="I1127" s="9"/>
      <c r="J1127" s="10" t="s">
        <v>17</v>
      </c>
      <c r="K1127" s="8" t="s">
        <v>22</v>
      </c>
      <c r="L1127" s="7" t="s">
        <v>1433</v>
      </c>
      <c r="M1127" s="7" t="s">
        <v>1427</v>
      </c>
      <c r="N1127" s="9">
        <v>501</v>
      </c>
      <c r="O1127" s="9">
        <v>171</v>
      </c>
      <c r="P1127" s="9">
        <v>216</v>
      </c>
      <c r="Q1127" s="9">
        <v>157</v>
      </c>
      <c r="R1127" s="13">
        <v>31.3</v>
      </c>
      <c r="S1127" s="13">
        <v>-8.1999999999999993</v>
      </c>
      <c r="T1127" s="11" t="s">
        <v>1434</v>
      </c>
      <c r="U1127"/>
      <c r="V1127"/>
      <c r="W1127"/>
      <c r="X1127"/>
      <c r="Y1127"/>
      <c r="Z1127"/>
      <c r="AA1127"/>
      <c r="AB1127"/>
      <c r="AC1127"/>
      <c r="AD1127"/>
      <c r="AE1127"/>
      <c r="AF1127"/>
    </row>
    <row r="1128" spans="1:32" s="20" customFormat="1" ht="28.5">
      <c r="A1128" s="6">
        <v>1</v>
      </c>
      <c r="B1128" s="6"/>
      <c r="C1128" s="6"/>
      <c r="D1128" s="8" t="s">
        <v>17</v>
      </c>
      <c r="E1128" s="9"/>
      <c r="F1128" s="9"/>
      <c r="G1128" s="9"/>
      <c r="H1128" s="10" t="s">
        <v>17</v>
      </c>
      <c r="I1128" s="9"/>
      <c r="J1128" s="10" t="s">
        <v>17</v>
      </c>
      <c r="K1128" s="8" t="s">
        <v>22</v>
      </c>
      <c r="L1128" s="7" t="s">
        <v>1433</v>
      </c>
      <c r="M1128" s="7" t="s">
        <v>1435</v>
      </c>
      <c r="N1128" s="9">
        <v>556</v>
      </c>
      <c r="O1128" s="9">
        <v>199</v>
      </c>
      <c r="P1128" s="9">
        <v>222</v>
      </c>
      <c r="Q1128" s="9">
        <v>356</v>
      </c>
      <c r="R1128" s="13">
        <v>64</v>
      </c>
      <c r="S1128" s="13">
        <v>78.900000000000006</v>
      </c>
      <c r="T1128" s="11" t="s">
        <v>1436</v>
      </c>
      <c r="U1128"/>
      <c r="V1128"/>
      <c r="W1128"/>
      <c r="X1128"/>
      <c r="Y1128"/>
      <c r="Z1128"/>
      <c r="AA1128"/>
      <c r="AB1128"/>
      <c r="AC1128"/>
      <c r="AD1128"/>
      <c r="AE1128"/>
      <c r="AF1128"/>
    </row>
    <row r="1129" spans="1:32" s="20" customFormat="1" ht="42.75">
      <c r="A1129" s="6">
        <v>1</v>
      </c>
      <c r="B1129" s="6"/>
      <c r="C1129" s="7" t="s">
        <v>1437</v>
      </c>
      <c r="D1129" s="8" t="s">
        <v>1418</v>
      </c>
      <c r="E1129" s="9">
        <v>296806961</v>
      </c>
      <c r="F1129" s="9">
        <v>94929980</v>
      </c>
      <c r="G1129" s="9">
        <f>IFERROR(F1129-E1129,0)</f>
        <v>-201876981</v>
      </c>
      <c r="H1129" s="36">
        <f>IFERROR((F1129/E1129-1)*100,0)</f>
        <v>-68.016255521716019</v>
      </c>
      <c r="I1129" s="9">
        <v>305758878</v>
      </c>
      <c r="J1129" s="12">
        <v>31</v>
      </c>
      <c r="K1129" s="8" t="s">
        <v>17</v>
      </c>
      <c r="L1129" s="7" t="s">
        <v>17</v>
      </c>
      <c r="M1129" s="7" t="s">
        <v>17</v>
      </c>
      <c r="N1129" s="9"/>
      <c r="O1129" s="9"/>
      <c r="P1129" s="9"/>
      <c r="Q1129" s="9"/>
      <c r="R1129" s="10" t="s">
        <v>17</v>
      </c>
      <c r="S1129" s="10" t="s">
        <v>17</v>
      </c>
      <c r="T1129" s="11" t="s">
        <v>17</v>
      </c>
      <c r="U1129"/>
      <c r="V1129"/>
      <c r="W1129"/>
      <c r="X1129"/>
      <c r="Y1129"/>
      <c r="Z1129"/>
      <c r="AA1129"/>
      <c r="AB1129"/>
      <c r="AC1129"/>
      <c r="AD1129"/>
      <c r="AE1129"/>
      <c r="AF1129"/>
    </row>
    <row r="1130" spans="1:32" s="20" customFormat="1">
      <c r="A1130" s="6">
        <v>1</v>
      </c>
      <c r="B1130" s="6"/>
      <c r="C1130" s="7" t="s">
        <v>1419</v>
      </c>
      <c r="D1130" s="8" t="s">
        <v>17</v>
      </c>
      <c r="E1130" s="9"/>
      <c r="F1130" s="9"/>
      <c r="G1130" s="9"/>
      <c r="H1130" s="10" t="s">
        <v>17</v>
      </c>
      <c r="I1130" s="9"/>
      <c r="J1130" s="10" t="s">
        <v>17</v>
      </c>
      <c r="K1130" s="8" t="s">
        <v>22</v>
      </c>
      <c r="L1130" s="7" t="s">
        <v>1438</v>
      </c>
      <c r="M1130" s="7" t="s">
        <v>1439</v>
      </c>
      <c r="N1130" s="9">
        <v>6</v>
      </c>
      <c r="O1130" s="9">
        <v>3</v>
      </c>
      <c r="P1130" s="9">
        <v>0</v>
      </c>
      <c r="Q1130" s="9">
        <v>5</v>
      </c>
      <c r="R1130" s="13">
        <v>83.3</v>
      </c>
      <c r="S1130" s="13">
        <v>66.7</v>
      </c>
      <c r="T1130" s="11" t="s">
        <v>3345</v>
      </c>
      <c r="U1130"/>
      <c r="V1130"/>
      <c r="W1130"/>
      <c r="X1130"/>
      <c r="Y1130"/>
      <c r="Z1130"/>
      <c r="AA1130"/>
      <c r="AB1130"/>
      <c r="AC1130"/>
      <c r="AD1130"/>
      <c r="AE1130"/>
      <c r="AF1130"/>
    </row>
    <row r="1131" spans="1:32" s="20" customFormat="1" ht="28.5">
      <c r="A1131" s="6">
        <v>1</v>
      </c>
      <c r="B1131" s="6"/>
      <c r="C1131" s="6"/>
      <c r="D1131" s="8" t="s">
        <v>17</v>
      </c>
      <c r="E1131" s="9"/>
      <c r="F1131" s="9"/>
      <c r="G1131" s="9"/>
      <c r="H1131" s="10" t="s">
        <v>17</v>
      </c>
      <c r="I1131" s="9"/>
      <c r="J1131" s="10" t="s">
        <v>17</v>
      </c>
      <c r="K1131" s="8" t="s">
        <v>22</v>
      </c>
      <c r="L1131" s="7" t="s">
        <v>1440</v>
      </c>
      <c r="M1131" s="7" t="s">
        <v>1441</v>
      </c>
      <c r="N1131" s="9">
        <v>118</v>
      </c>
      <c r="O1131" s="9">
        <v>46</v>
      </c>
      <c r="P1131" s="9">
        <v>24</v>
      </c>
      <c r="Q1131" s="9">
        <v>14</v>
      </c>
      <c r="R1131" s="13">
        <v>11.9</v>
      </c>
      <c r="S1131" s="13">
        <v>-69.599999999999994</v>
      </c>
      <c r="T1131" s="11" t="s">
        <v>3346</v>
      </c>
      <c r="U1131"/>
      <c r="V1131"/>
      <c r="W1131"/>
      <c r="X1131"/>
      <c r="Y1131"/>
      <c r="Z1131"/>
      <c r="AA1131"/>
      <c r="AB1131"/>
      <c r="AC1131"/>
      <c r="AD1131"/>
      <c r="AE1131"/>
      <c r="AF1131"/>
    </row>
    <row r="1132" spans="1:32" s="20" customFormat="1" ht="42.75">
      <c r="A1132" s="6">
        <v>1</v>
      </c>
      <c r="B1132" s="6"/>
      <c r="C1132" s="6"/>
      <c r="D1132" s="8" t="s">
        <v>17</v>
      </c>
      <c r="E1132" s="9"/>
      <c r="F1132" s="9"/>
      <c r="G1132" s="9"/>
      <c r="H1132" s="10" t="s">
        <v>17</v>
      </c>
      <c r="I1132" s="9"/>
      <c r="J1132" s="10" t="s">
        <v>17</v>
      </c>
      <c r="K1132" s="8" t="s">
        <v>22</v>
      </c>
      <c r="L1132" s="7" t="s">
        <v>1442</v>
      </c>
      <c r="M1132" s="7" t="s">
        <v>1443</v>
      </c>
      <c r="N1132" s="9">
        <v>4484</v>
      </c>
      <c r="O1132" s="9">
        <v>1979</v>
      </c>
      <c r="P1132" s="9">
        <v>2323</v>
      </c>
      <c r="Q1132" s="9">
        <v>718</v>
      </c>
      <c r="R1132" s="13">
        <v>16</v>
      </c>
      <c r="S1132" s="13">
        <v>-63.7</v>
      </c>
      <c r="T1132" s="11" t="s">
        <v>3347</v>
      </c>
      <c r="U1132"/>
      <c r="V1132"/>
      <c r="W1132"/>
      <c r="X1132"/>
      <c r="Y1132"/>
      <c r="Z1132"/>
      <c r="AA1132"/>
      <c r="AB1132"/>
      <c r="AC1132"/>
      <c r="AD1132"/>
      <c r="AE1132"/>
      <c r="AF1132"/>
    </row>
    <row r="1133" spans="1:32" s="20" customFormat="1">
      <c r="A1133" s="6">
        <v>1</v>
      </c>
      <c r="B1133" s="6"/>
      <c r="C1133" s="6"/>
      <c r="D1133" s="6"/>
      <c r="E1133" s="6"/>
      <c r="F1133" s="6"/>
      <c r="G1133" s="6"/>
      <c r="H1133" s="6"/>
      <c r="I1133" s="6"/>
      <c r="J1133" s="6"/>
      <c r="K1133" s="6"/>
      <c r="L1133" s="6"/>
      <c r="M1133" s="6"/>
      <c r="N1133" s="6"/>
      <c r="O1133" s="6"/>
      <c r="P1133" s="6"/>
      <c r="Q1133" s="6"/>
      <c r="R1133" s="6"/>
      <c r="S1133" s="6"/>
      <c r="T1133" s="11"/>
      <c r="U1133"/>
      <c r="V1133"/>
      <c r="W1133"/>
      <c r="X1133"/>
      <c r="Y1133"/>
      <c r="Z1133"/>
      <c r="AA1133"/>
      <c r="AB1133"/>
      <c r="AC1133"/>
      <c r="AD1133"/>
      <c r="AE1133"/>
      <c r="AF1133"/>
    </row>
    <row r="1134" spans="1:32" s="20" customFormat="1">
      <c r="A1134" s="6">
        <v>1</v>
      </c>
      <c r="B1134" s="6"/>
      <c r="C1134" s="6"/>
      <c r="D1134" s="8" t="s">
        <v>17</v>
      </c>
      <c r="E1134" s="9"/>
      <c r="F1134" s="9"/>
      <c r="G1134" s="9"/>
      <c r="H1134" s="10" t="s">
        <v>17</v>
      </c>
      <c r="I1134" s="9"/>
      <c r="J1134" s="10" t="s">
        <v>17</v>
      </c>
      <c r="K1134" s="8" t="s">
        <v>22</v>
      </c>
      <c r="L1134" s="7" t="s">
        <v>1444</v>
      </c>
      <c r="M1134" s="7" t="s">
        <v>1443</v>
      </c>
      <c r="N1134" s="9">
        <v>83</v>
      </c>
      <c r="O1134" s="9">
        <v>20</v>
      </c>
      <c r="P1134" s="9">
        <v>59</v>
      </c>
      <c r="Q1134" s="9">
        <v>25</v>
      </c>
      <c r="R1134" s="13">
        <v>30.1</v>
      </c>
      <c r="S1134" s="13">
        <v>25</v>
      </c>
      <c r="T1134" s="11" t="s">
        <v>3348</v>
      </c>
      <c r="U1134"/>
      <c r="V1134"/>
      <c r="W1134"/>
      <c r="X1134"/>
      <c r="Y1134"/>
      <c r="Z1134"/>
      <c r="AA1134"/>
      <c r="AB1134"/>
      <c r="AC1134"/>
      <c r="AD1134"/>
      <c r="AE1134"/>
      <c r="AF1134"/>
    </row>
    <row r="1135" spans="1:32" s="20" customFormat="1" ht="57">
      <c r="A1135" s="6">
        <v>1</v>
      </c>
      <c r="B1135" s="6"/>
      <c r="C1135" s="7" t="s">
        <v>1445</v>
      </c>
      <c r="D1135" s="8" t="s">
        <v>1418</v>
      </c>
      <c r="E1135" s="9">
        <v>227480297</v>
      </c>
      <c r="F1135" s="9">
        <v>256974923</v>
      </c>
      <c r="G1135" s="9">
        <f>IFERROR(F1135-E1135,0)</f>
        <v>29494626</v>
      </c>
      <c r="H1135" s="36">
        <f>IFERROR((F1135/E1135-1)*100,0)</f>
        <v>12.965793692453275</v>
      </c>
      <c r="I1135" s="9">
        <v>689185531</v>
      </c>
      <c r="J1135" s="12">
        <v>37.299999999999997</v>
      </c>
      <c r="K1135" s="8" t="s">
        <v>17</v>
      </c>
      <c r="L1135" s="7" t="s">
        <v>17</v>
      </c>
      <c r="M1135" s="7" t="s">
        <v>17</v>
      </c>
      <c r="N1135" s="9"/>
      <c r="O1135" s="9"/>
      <c r="P1135" s="9"/>
      <c r="Q1135" s="9"/>
      <c r="R1135" s="10" t="s">
        <v>17</v>
      </c>
      <c r="S1135" s="10" t="s">
        <v>17</v>
      </c>
      <c r="T1135" s="11" t="s">
        <v>17</v>
      </c>
      <c r="U1135"/>
      <c r="V1135"/>
      <c r="W1135"/>
      <c r="X1135"/>
      <c r="Y1135"/>
      <c r="Z1135"/>
      <c r="AA1135"/>
      <c r="AB1135"/>
      <c r="AC1135"/>
      <c r="AD1135"/>
      <c r="AE1135"/>
      <c r="AF1135"/>
    </row>
    <row r="1136" spans="1:32" s="20" customFormat="1" ht="71.25">
      <c r="A1136" s="6">
        <v>1</v>
      </c>
      <c r="B1136" s="6"/>
      <c r="C1136" s="7" t="s">
        <v>1419</v>
      </c>
      <c r="D1136" s="8" t="s">
        <v>17</v>
      </c>
      <c r="E1136" s="9"/>
      <c r="F1136" s="9"/>
      <c r="G1136" s="9"/>
      <c r="H1136" s="10" t="s">
        <v>17</v>
      </c>
      <c r="I1136" s="9"/>
      <c r="J1136" s="10" t="s">
        <v>17</v>
      </c>
      <c r="K1136" s="8" t="s">
        <v>22</v>
      </c>
      <c r="L1136" s="7" t="s">
        <v>1446</v>
      </c>
      <c r="M1136" s="7" t="s">
        <v>1447</v>
      </c>
      <c r="N1136" s="9">
        <v>139</v>
      </c>
      <c r="O1136" s="9">
        <v>49</v>
      </c>
      <c r="P1136" s="9">
        <v>54</v>
      </c>
      <c r="Q1136" s="9">
        <v>18</v>
      </c>
      <c r="R1136" s="13">
        <v>12.9</v>
      </c>
      <c r="S1136" s="13">
        <v>-63.3</v>
      </c>
      <c r="T1136" s="11" t="s">
        <v>3349</v>
      </c>
      <c r="U1136"/>
      <c r="V1136"/>
      <c r="W1136"/>
      <c r="X1136"/>
      <c r="Y1136"/>
      <c r="Z1136"/>
      <c r="AA1136"/>
      <c r="AB1136"/>
      <c r="AC1136"/>
      <c r="AD1136"/>
      <c r="AE1136"/>
      <c r="AF1136"/>
    </row>
    <row r="1137" spans="1:32" s="20" customFormat="1">
      <c r="A1137" s="6">
        <v>1</v>
      </c>
      <c r="B1137" s="6"/>
      <c r="C1137" s="6"/>
      <c r="D1137" s="6"/>
      <c r="E1137" s="6"/>
      <c r="F1137" s="6"/>
      <c r="G1137" s="6"/>
      <c r="H1137" s="6"/>
      <c r="I1137" s="6"/>
      <c r="J1137" s="6"/>
      <c r="K1137" s="6"/>
      <c r="L1137" s="6"/>
      <c r="M1137" s="6"/>
      <c r="N1137" s="6"/>
      <c r="O1137" s="6"/>
      <c r="P1137" s="6"/>
      <c r="Q1137" s="6"/>
      <c r="R1137" s="6"/>
      <c r="S1137" s="6"/>
      <c r="T1137" s="11"/>
      <c r="U1137"/>
      <c r="V1137"/>
      <c r="W1137"/>
      <c r="X1137"/>
      <c r="Y1137"/>
      <c r="Z1137"/>
      <c r="AA1137"/>
      <c r="AB1137"/>
      <c r="AC1137"/>
      <c r="AD1137"/>
      <c r="AE1137"/>
      <c r="AF1137"/>
    </row>
    <row r="1138" spans="1:32" s="20" customFormat="1" ht="28.5">
      <c r="A1138" s="6">
        <v>1</v>
      </c>
      <c r="B1138" s="6"/>
      <c r="C1138" s="6"/>
      <c r="D1138" s="8" t="s">
        <v>17</v>
      </c>
      <c r="E1138" s="9"/>
      <c r="F1138" s="9"/>
      <c r="G1138" s="9"/>
      <c r="H1138" s="10" t="s">
        <v>17</v>
      </c>
      <c r="I1138" s="9"/>
      <c r="J1138" s="10" t="s">
        <v>17</v>
      </c>
      <c r="K1138" s="8" t="s">
        <v>22</v>
      </c>
      <c r="L1138" s="7" t="s">
        <v>1448</v>
      </c>
      <c r="M1138" s="7" t="s">
        <v>1447</v>
      </c>
      <c r="N1138" s="9">
        <v>8</v>
      </c>
      <c r="O1138" s="9">
        <v>6</v>
      </c>
      <c r="P1138" s="9">
        <v>35</v>
      </c>
      <c r="Q1138" s="9">
        <v>3</v>
      </c>
      <c r="R1138" s="13">
        <v>37.5</v>
      </c>
      <c r="S1138" s="13">
        <v>-50</v>
      </c>
      <c r="T1138" s="11" t="s">
        <v>1449</v>
      </c>
      <c r="U1138"/>
      <c r="V1138"/>
      <c r="W1138"/>
      <c r="X1138"/>
      <c r="Y1138"/>
      <c r="Z1138"/>
      <c r="AA1138"/>
      <c r="AB1138"/>
      <c r="AC1138"/>
      <c r="AD1138"/>
      <c r="AE1138"/>
      <c r="AF1138"/>
    </row>
    <row r="1139" spans="1:32" s="20" customFormat="1" ht="42.75">
      <c r="A1139" s="6">
        <v>1</v>
      </c>
      <c r="B1139" s="6"/>
      <c r="C1139" s="6"/>
      <c r="D1139" s="8" t="s">
        <v>17</v>
      </c>
      <c r="E1139" s="9"/>
      <c r="F1139" s="9"/>
      <c r="G1139" s="9"/>
      <c r="H1139" s="10" t="s">
        <v>17</v>
      </c>
      <c r="I1139" s="9"/>
      <c r="J1139" s="10" t="s">
        <v>17</v>
      </c>
      <c r="K1139" s="8" t="s">
        <v>22</v>
      </c>
      <c r="L1139" s="7" t="s">
        <v>1450</v>
      </c>
      <c r="M1139" s="7" t="s">
        <v>1447</v>
      </c>
      <c r="N1139" s="9">
        <v>656</v>
      </c>
      <c r="O1139" s="9">
        <v>357</v>
      </c>
      <c r="P1139" s="9">
        <v>221</v>
      </c>
      <c r="Q1139" s="9">
        <v>149</v>
      </c>
      <c r="R1139" s="13">
        <v>22.7</v>
      </c>
      <c r="S1139" s="13">
        <v>-58.3</v>
      </c>
      <c r="T1139" s="11" t="s">
        <v>3350</v>
      </c>
      <c r="U1139"/>
      <c r="V1139"/>
      <c r="W1139"/>
      <c r="X1139"/>
      <c r="Y1139"/>
      <c r="Z1139"/>
      <c r="AA1139"/>
      <c r="AB1139"/>
      <c r="AC1139"/>
      <c r="AD1139"/>
      <c r="AE1139"/>
      <c r="AF1139"/>
    </row>
    <row r="1140" spans="1:32" s="20" customFormat="1">
      <c r="A1140" s="6">
        <v>1</v>
      </c>
      <c r="B1140" s="6"/>
      <c r="C1140" s="6"/>
      <c r="D1140" s="6"/>
      <c r="E1140" s="6"/>
      <c r="F1140" s="6"/>
      <c r="G1140" s="6"/>
      <c r="H1140" s="6"/>
      <c r="I1140" s="6"/>
      <c r="J1140" s="6"/>
      <c r="K1140" s="6"/>
      <c r="L1140" s="6"/>
      <c r="M1140" s="6"/>
      <c r="N1140" s="6"/>
      <c r="O1140" s="6"/>
      <c r="P1140" s="6"/>
      <c r="Q1140" s="6"/>
      <c r="R1140" s="6"/>
      <c r="S1140" s="6"/>
      <c r="T1140" s="11"/>
      <c r="U1140"/>
      <c r="V1140"/>
      <c r="W1140"/>
      <c r="X1140"/>
      <c r="Y1140"/>
      <c r="Z1140"/>
      <c r="AA1140"/>
      <c r="AB1140"/>
      <c r="AC1140"/>
      <c r="AD1140"/>
      <c r="AE1140"/>
      <c r="AF1140"/>
    </row>
    <row r="1141" spans="1:32" s="20" customFormat="1">
      <c r="A1141" s="6">
        <v>1</v>
      </c>
      <c r="B1141" s="6"/>
      <c r="C1141" s="6"/>
      <c r="D1141" s="8" t="s">
        <v>17</v>
      </c>
      <c r="E1141" s="9"/>
      <c r="F1141" s="9"/>
      <c r="G1141" s="9"/>
      <c r="H1141" s="10" t="s">
        <v>17</v>
      </c>
      <c r="I1141" s="9"/>
      <c r="J1141" s="10" t="s">
        <v>17</v>
      </c>
      <c r="K1141" s="8" t="s">
        <v>22</v>
      </c>
      <c r="L1141" s="7" t="s">
        <v>1451</v>
      </c>
      <c r="M1141" s="7" t="s">
        <v>1447</v>
      </c>
      <c r="N1141" s="9">
        <v>104</v>
      </c>
      <c r="O1141" s="9">
        <v>52</v>
      </c>
      <c r="P1141" s="9">
        <v>1</v>
      </c>
      <c r="Q1141" s="9">
        <v>62</v>
      </c>
      <c r="R1141" s="13">
        <v>59.6</v>
      </c>
      <c r="S1141" s="13">
        <v>19.2</v>
      </c>
      <c r="T1141" s="11" t="s">
        <v>3351</v>
      </c>
      <c r="U1141"/>
      <c r="V1141"/>
      <c r="W1141"/>
      <c r="X1141"/>
      <c r="Y1141"/>
      <c r="Z1141"/>
      <c r="AA1141"/>
      <c r="AB1141"/>
      <c r="AC1141"/>
      <c r="AD1141"/>
      <c r="AE1141"/>
      <c r="AF1141"/>
    </row>
    <row r="1142" spans="1:32" s="20" customFormat="1" ht="28.5">
      <c r="A1142" s="6">
        <v>1</v>
      </c>
      <c r="B1142" s="6"/>
      <c r="C1142" s="6"/>
      <c r="D1142" s="8" t="s">
        <v>17</v>
      </c>
      <c r="E1142" s="9"/>
      <c r="F1142" s="9"/>
      <c r="G1142" s="9"/>
      <c r="H1142" s="10" t="s">
        <v>17</v>
      </c>
      <c r="I1142" s="9"/>
      <c r="J1142" s="10" t="s">
        <v>17</v>
      </c>
      <c r="K1142" s="8" t="s">
        <v>22</v>
      </c>
      <c r="L1142" s="7" t="s">
        <v>1452</v>
      </c>
      <c r="M1142" s="7" t="s">
        <v>1427</v>
      </c>
      <c r="N1142" s="9">
        <v>250</v>
      </c>
      <c r="O1142" s="9">
        <v>107</v>
      </c>
      <c r="P1142" s="9">
        <v>0</v>
      </c>
      <c r="Q1142" s="9">
        <v>121</v>
      </c>
      <c r="R1142" s="13">
        <v>48.4</v>
      </c>
      <c r="S1142" s="13">
        <v>13.1</v>
      </c>
      <c r="T1142" s="11" t="s">
        <v>1453</v>
      </c>
      <c r="U1142"/>
      <c r="V1142"/>
      <c r="W1142"/>
      <c r="X1142"/>
      <c r="Y1142"/>
      <c r="Z1142"/>
      <c r="AA1142"/>
      <c r="AB1142"/>
      <c r="AC1142"/>
      <c r="AD1142"/>
      <c r="AE1142"/>
      <c r="AF1142"/>
    </row>
    <row r="1143" spans="1:32" s="20" customFormat="1" ht="28.5">
      <c r="A1143" s="6">
        <v>1</v>
      </c>
      <c r="B1143" s="6"/>
      <c r="C1143" s="6"/>
      <c r="D1143" s="8" t="s">
        <v>17</v>
      </c>
      <c r="E1143" s="9"/>
      <c r="F1143" s="9"/>
      <c r="G1143" s="9"/>
      <c r="H1143" s="10" t="s">
        <v>17</v>
      </c>
      <c r="I1143" s="9"/>
      <c r="J1143" s="10" t="s">
        <v>17</v>
      </c>
      <c r="K1143" s="8" t="s">
        <v>22</v>
      </c>
      <c r="L1143" s="7" t="s">
        <v>1454</v>
      </c>
      <c r="M1143" s="7" t="s">
        <v>1274</v>
      </c>
      <c r="N1143" s="9">
        <v>320</v>
      </c>
      <c r="O1143" s="9">
        <v>320</v>
      </c>
      <c r="P1143" s="9">
        <v>170</v>
      </c>
      <c r="Q1143" s="9">
        <v>352</v>
      </c>
      <c r="R1143" s="13">
        <v>110</v>
      </c>
      <c r="S1143" s="13">
        <v>10</v>
      </c>
      <c r="T1143" s="11" t="s">
        <v>1453</v>
      </c>
      <c r="U1143"/>
      <c r="V1143"/>
      <c r="W1143"/>
      <c r="X1143"/>
      <c r="Y1143"/>
      <c r="Z1143"/>
      <c r="AA1143"/>
      <c r="AB1143"/>
      <c r="AC1143"/>
      <c r="AD1143"/>
      <c r="AE1143"/>
      <c r="AF1143"/>
    </row>
    <row r="1144" spans="1:32" s="20" customFormat="1" ht="28.5">
      <c r="A1144" s="6">
        <v>1</v>
      </c>
      <c r="B1144" s="6"/>
      <c r="C1144" s="6"/>
      <c r="D1144" s="8" t="s">
        <v>17</v>
      </c>
      <c r="E1144" s="9"/>
      <c r="F1144" s="9"/>
      <c r="G1144" s="9"/>
      <c r="H1144" s="10" t="s">
        <v>17</v>
      </c>
      <c r="I1144" s="9"/>
      <c r="J1144" s="10" t="s">
        <v>17</v>
      </c>
      <c r="K1144" s="8" t="s">
        <v>22</v>
      </c>
      <c r="L1144" s="7" t="s">
        <v>1454</v>
      </c>
      <c r="M1144" s="7" t="s">
        <v>1455</v>
      </c>
      <c r="N1144" s="9">
        <v>23</v>
      </c>
      <c r="O1144" s="9">
        <v>23</v>
      </c>
      <c r="P1144" s="9">
        <v>3</v>
      </c>
      <c r="Q1144" s="9">
        <v>11</v>
      </c>
      <c r="R1144" s="13">
        <v>47.8</v>
      </c>
      <c r="S1144" s="13">
        <v>-52.2</v>
      </c>
      <c r="T1144" s="11" t="s">
        <v>1456</v>
      </c>
      <c r="U1144"/>
      <c r="V1144"/>
      <c r="W1144"/>
      <c r="X1144"/>
      <c r="Y1144"/>
      <c r="Z1144"/>
      <c r="AA1144"/>
      <c r="AB1144"/>
      <c r="AC1144"/>
      <c r="AD1144"/>
      <c r="AE1144"/>
      <c r="AF1144"/>
    </row>
    <row r="1145" spans="1:32" s="20" customFormat="1" ht="28.5">
      <c r="A1145" s="6">
        <v>1</v>
      </c>
      <c r="B1145" s="6"/>
      <c r="C1145" s="6"/>
      <c r="D1145" s="8" t="s">
        <v>17</v>
      </c>
      <c r="E1145" s="9"/>
      <c r="F1145" s="9"/>
      <c r="G1145" s="9"/>
      <c r="H1145" s="10" t="s">
        <v>17</v>
      </c>
      <c r="I1145" s="9"/>
      <c r="J1145" s="10" t="s">
        <v>17</v>
      </c>
      <c r="K1145" s="8" t="s">
        <v>22</v>
      </c>
      <c r="L1145" s="7" t="s">
        <v>1457</v>
      </c>
      <c r="M1145" s="7" t="s">
        <v>1458</v>
      </c>
      <c r="N1145" s="9">
        <v>12</v>
      </c>
      <c r="O1145" s="9">
        <v>12</v>
      </c>
      <c r="P1145" s="9">
        <v>0</v>
      </c>
      <c r="Q1145" s="9">
        <v>13</v>
      </c>
      <c r="R1145" s="13">
        <v>108.3</v>
      </c>
      <c r="S1145" s="13">
        <v>8.3000000000000007</v>
      </c>
      <c r="T1145" s="11" t="s">
        <v>1459</v>
      </c>
      <c r="U1145"/>
      <c r="V1145"/>
      <c r="W1145"/>
      <c r="X1145"/>
      <c r="Y1145"/>
      <c r="Z1145"/>
      <c r="AA1145"/>
      <c r="AB1145"/>
      <c r="AC1145"/>
      <c r="AD1145"/>
      <c r="AE1145"/>
      <c r="AF1145"/>
    </row>
    <row r="1146" spans="1:32" s="20" customFormat="1" ht="30">
      <c r="A1146" s="6">
        <v>1</v>
      </c>
      <c r="B1146" s="6"/>
      <c r="C1146" s="19" t="s">
        <v>1460</v>
      </c>
      <c r="D1146" s="8" t="s">
        <v>17</v>
      </c>
      <c r="E1146" s="9"/>
      <c r="F1146" s="9"/>
      <c r="G1146" s="9"/>
      <c r="H1146" s="10" t="s">
        <v>17</v>
      </c>
      <c r="I1146" s="9"/>
      <c r="J1146" s="10" t="s">
        <v>17</v>
      </c>
      <c r="K1146" s="8" t="s">
        <v>17</v>
      </c>
      <c r="L1146" s="7" t="s">
        <v>17</v>
      </c>
      <c r="M1146" s="7" t="s">
        <v>17</v>
      </c>
      <c r="N1146" s="9"/>
      <c r="O1146" s="9"/>
      <c r="P1146" s="9"/>
      <c r="Q1146" s="9"/>
      <c r="R1146" s="10" t="s">
        <v>17</v>
      </c>
      <c r="S1146" s="10" t="s">
        <v>17</v>
      </c>
      <c r="T1146" s="11" t="s">
        <v>17</v>
      </c>
      <c r="U1146"/>
      <c r="V1146"/>
      <c r="W1146"/>
      <c r="X1146"/>
      <c r="Y1146"/>
      <c r="Z1146"/>
      <c r="AA1146"/>
      <c r="AB1146"/>
      <c r="AC1146"/>
      <c r="AD1146"/>
      <c r="AE1146"/>
      <c r="AF1146"/>
    </row>
    <row r="1147" spans="1:32" s="20" customFormat="1" ht="42.75">
      <c r="A1147" s="6">
        <v>1</v>
      </c>
      <c r="B1147" s="6"/>
      <c r="C1147" s="7" t="s">
        <v>1461</v>
      </c>
      <c r="D1147" s="8" t="s">
        <v>285</v>
      </c>
      <c r="E1147" s="9">
        <v>206815214</v>
      </c>
      <c r="F1147" s="9">
        <v>250478704</v>
      </c>
      <c r="G1147" s="9">
        <f>IFERROR(F1147-E1147,0)</f>
        <v>43663490</v>
      </c>
      <c r="H1147" s="36">
        <f>IFERROR((F1147/E1147-1)*100,0)</f>
        <v>21.112320102330571</v>
      </c>
      <c r="I1147" s="9">
        <v>647460910</v>
      </c>
      <c r="J1147" s="12">
        <v>38.700000000000003</v>
      </c>
      <c r="K1147" s="8" t="s">
        <v>17</v>
      </c>
      <c r="L1147" s="7" t="s">
        <v>17</v>
      </c>
      <c r="M1147" s="7" t="s">
        <v>17</v>
      </c>
      <c r="N1147" s="9"/>
      <c r="O1147" s="9"/>
      <c r="P1147" s="9"/>
      <c r="Q1147" s="9"/>
      <c r="R1147" s="10" t="s">
        <v>17</v>
      </c>
      <c r="S1147" s="10" t="s">
        <v>17</v>
      </c>
      <c r="T1147" s="11" t="s">
        <v>17</v>
      </c>
      <c r="U1147"/>
      <c r="V1147"/>
      <c r="W1147"/>
      <c r="X1147"/>
      <c r="Y1147"/>
      <c r="Z1147"/>
      <c r="AA1147"/>
      <c r="AB1147"/>
      <c r="AC1147"/>
      <c r="AD1147"/>
      <c r="AE1147"/>
      <c r="AF1147"/>
    </row>
    <row r="1148" spans="1:32" s="20" customFormat="1" ht="57">
      <c r="A1148" s="6">
        <v>1</v>
      </c>
      <c r="B1148" s="6"/>
      <c r="C1148" s="7" t="s">
        <v>1462</v>
      </c>
      <c r="D1148" s="8" t="s">
        <v>17</v>
      </c>
      <c r="E1148" s="9"/>
      <c r="F1148" s="9"/>
      <c r="G1148" s="9"/>
      <c r="H1148" s="10" t="s">
        <v>17</v>
      </c>
      <c r="I1148" s="9"/>
      <c r="J1148" s="10" t="s">
        <v>17</v>
      </c>
      <c r="K1148" s="8" t="s">
        <v>22</v>
      </c>
      <c r="L1148" s="7" t="s">
        <v>1463</v>
      </c>
      <c r="M1148" s="7" t="s">
        <v>73</v>
      </c>
      <c r="N1148" s="9">
        <v>97</v>
      </c>
      <c r="O1148" s="9">
        <v>98</v>
      </c>
      <c r="P1148" s="9">
        <v>88</v>
      </c>
      <c r="Q1148" s="9">
        <v>89</v>
      </c>
      <c r="R1148" s="10" t="s">
        <v>62</v>
      </c>
      <c r="S1148" s="13">
        <v>-9.1999999999999993</v>
      </c>
      <c r="T1148" s="11" t="s">
        <v>3352</v>
      </c>
      <c r="U1148"/>
      <c r="V1148"/>
      <c r="W1148"/>
      <c r="X1148"/>
      <c r="Y1148"/>
      <c r="Z1148"/>
      <c r="AA1148"/>
      <c r="AB1148"/>
      <c r="AC1148"/>
      <c r="AD1148"/>
      <c r="AE1148"/>
      <c r="AF1148"/>
    </row>
    <row r="1149" spans="1:32" s="20" customFormat="1">
      <c r="A1149" s="6">
        <v>1</v>
      </c>
      <c r="B1149" s="6"/>
      <c r="C1149" s="6"/>
      <c r="D1149" s="6"/>
      <c r="E1149" s="6"/>
      <c r="F1149" s="6"/>
      <c r="G1149" s="6"/>
      <c r="H1149" s="6"/>
      <c r="I1149" s="6"/>
      <c r="J1149" s="6"/>
      <c r="K1149" s="6"/>
      <c r="L1149" s="6"/>
      <c r="M1149" s="6"/>
      <c r="N1149" s="6"/>
      <c r="O1149" s="6"/>
      <c r="P1149" s="6"/>
      <c r="Q1149" s="6"/>
      <c r="R1149" s="6"/>
      <c r="S1149" s="6"/>
      <c r="T1149" s="11"/>
      <c r="U1149"/>
      <c r="V1149"/>
      <c r="W1149"/>
      <c r="X1149"/>
      <c r="Y1149"/>
      <c r="Z1149"/>
      <c r="AA1149"/>
      <c r="AB1149"/>
      <c r="AC1149"/>
      <c r="AD1149"/>
      <c r="AE1149"/>
      <c r="AF1149"/>
    </row>
    <row r="1150" spans="1:32" s="20" customFormat="1" ht="42.75">
      <c r="A1150" s="6">
        <v>1</v>
      </c>
      <c r="B1150" s="6"/>
      <c r="C1150" s="6"/>
      <c r="D1150" s="8" t="s">
        <v>17</v>
      </c>
      <c r="E1150" s="9"/>
      <c r="F1150" s="9"/>
      <c r="G1150" s="9"/>
      <c r="H1150" s="10" t="s">
        <v>17</v>
      </c>
      <c r="I1150" s="9"/>
      <c r="J1150" s="10" t="s">
        <v>17</v>
      </c>
      <c r="K1150" s="8" t="s">
        <v>22</v>
      </c>
      <c r="L1150" s="7" t="s">
        <v>1464</v>
      </c>
      <c r="M1150" s="7" t="s">
        <v>44</v>
      </c>
      <c r="N1150" s="9">
        <v>150</v>
      </c>
      <c r="O1150" s="9">
        <v>42</v>
      </c>
      <c r="P1150" s="9">
        <v>79</v>
      </c>
      <c r="Q1150" s="9">
        <v>64</v>
      </c>
      <c r="R1150" s="13">
        <v>42.7</v>
      </c>
      <c r="S1150" s="13">
        <v>52.4</v>
      </c>
      <c r="T1150" s="11" t="s">
        <v>3353</v>
      </c>
      <c r="U1150"/>
      <c r="V1150"/>
      <c r="W1150"/>
      <c r="X1150"/>
      <c r="Y1150"/>
      <c r="Z1150"/>
      <c r="AA1150"/>
      <c r="AB1150"/>
      <c r="AC1150"/>
      <c r="AD1150"/>
      <c r="AE1150"/>
      <c r="AF1150"/>
    </row>
    <row r="1151" spans="1:32" s="20" customFormat="1" ht="57">
      <c r="A1151" s="6">
        <v>1</v>
      </c>
      <c r="B1151" s="6"/>
      <c r="C1151" s="6"/>
      <c r="D1151" s="8" t="s">
        <v>17</v>
      </c>
      <c r="E1151" s="9"/>
      <c r="F1151" s="9"/>
      <c r="G1151" s="9"/>
      <c r="H1151" s="10" t="s">
        <v>17</v>
      </c>
      <c r="I1151" s="9"/>
      <c r="J1151" s="10" t="s">
        <v>17</v>
      </c>
      <c r="K1151" s="8" t="s">
        <v>22</v>
      </c>
      <c r="L1151" s="7" t="s">
        <v>1465</v>
      </c>
      <c r="M1151" s="7" t="s">
        <v>44</v>
      </c>
      <c r="N1151" s="9">
        <v>500</v>
      </c>
      <c r="O1151" s="9">
        <v>230</v>
      </c>
      <c r="P1151" s="9">
        <v>198</v>
      </c>
      <c r="Q1151" s="9">
        <v>170</v>
      </c>
      <c r="R1151" s="13">
        <v>34</v>
      </c>
      <c r="S1151" s="13">
        <v>-26.1</v>
      </c>
      <c r="T1151" s="11" t="s">
        <v>3354</v>
      </c>
      <c r="U1151"/>
      <c r="V1151"/>
      <c r="W1151"/>
      <c r="X1151"/>
      <c r="Y1151"/>
      <c r="Z1151"/>
      <c r="AA1151"/>
      <c r="AB1151"/>
      <c r="AC1151"/>
      <c r="AD1151"/>
      <c r="AE1151"/>
      <c r="AF1151"/>
    </row>
    <row r="1152" spans="1:32" s="20" customFormat="1">
      <c r="A1152" s="6">
        <v>1</v>
      </c>
      <c r="B1152" s="6"/>
      <c r="C1152" s="6"/>
      <c r="D1152" s="6"/>
      <c r="E1152" s="6"/>
      <c r="F1152" s="6"/>
      <c r="G1152" s="6"/>
      <c r="H1152" s="6"/>
      <c r="I1152" s="6"/>
      <c r="J1152" s="6"/>
      <c r="K1152" s="6"/>
      <c r="L1152" s="6"/>
      <c r="M1152" s="6"/>
      <c r="N1152" s="6"/>
      <c r="O1152" s="6"/>
      <c r="P1152" s="6"/>
      <c r="Q1152" s="6"/>
      <c r="R1152" s="6"/>
      <c r="S1152" s="6"/>
      <c r="T1152" s="11"/>
      <c r="U1152"/>
      <c r="V1152"/>
      <c r="W1152"/>
      <c r="X1152"/>
      <c r="Y1152"/>
      <c r="Z1152"/>
      <c r="AA1152"/>
      <c r="AB1152"/>
      <c r="AC1152"/>
      <c r="AD1152"/>
      <c r="AE1152"/>
      <c r="AF1152"/>
    </row>
    <row r="1153" spans="1:32" s="20" customFormat="1" ht="57">
      <c r="A1153" s="6">
        <v>1</v>
      </c>
      <c r="B1153" s="6"/>
      <c r="C1153" s="7" t="s">
        <v>1466</v>
      </c>
      <c r="D1153" s="8" t="s">
        <v>285</v>
      </c>
      <c r="E1153" s="9">
        <v>1187395092</v>
      </c>
      <c r="F1153" s="9">
        <v>1467726996</v>
      </c>
      <c r="G1153" s="9">
        <f>IFERROR(F1153-E1153,0)</f>
        <v>280331904</v>
      </c>
      <c r="H1153" s="36">
        <f>IFERROR((F1153/E1153-1)*100,0)</f>
        <v>23.608982880990382</v>
      </c>
      <c r="I1153" s="9">
        <v>2840568652</v>
      </c>
      <c r="J1153" s="12">
        <v>51.7</v>
      </c>
      <c r="K1153" s="8" t="s">
        <v>17</v>
      </c>
      <c r="L1153" s="7" t="s">
        <v>17</v>
      </c>
      <c r="M1153" s="7" t="s">
        <v>17</v>
      </c>
      <c r="N1153" s="9"/>
      <c r="O1153" s="9"/>
      <c r="P1153" s="9"/>
      <c r="Q1153" s="9"/>
      <c r="R1153" s="10" t="s">
        <v>17</v>
      </c>
      <c r="S1153" s="10" t="s">
        <v>17</v>
      </c>
      <c r="T1153" s="11" t="s">
        <v>17</v>
      </c>
      <c r="U1153"/>
      <c r="V1153"/>
      <c r="W1153"/>
      <c r="X1153"/>
      <c r="Y1153"/>
      <c r="Z1153"/>
      <c r="AA1153"/>
      <c r="AB1153"/>
      <c r="AC1153"/>
      <c r="AD1153"/>
      <c r="AE1153"/>
      <c r="AF1153"/>
    </row>
    <row r="1154" spans="1:32" s="20" customFormat="1" ht="42.75">
      <c r="A1154" s="6">
        <v>1</v>
      </c>
      <c r="B1154" s="6"/>
      <c r="C1154" s="7" t="s">
        <v>1467</v>
      </c>
      <c r="D1154" s="8" t="s">
        <v>17</v>
      </c>
      <c r="E1154" s="9"/>
      <c r="F1154" s="9"/>
      <c r="G1154" s="9"/>
      <c r="H1154" s="10" t="s">
        <v>17</v>
      </c>
      <c r="I1154" s="9"/>
      <c r="J1154" s="10" t="s">
        <v>17</v>
      </c>
      <c r="K1154" s="8" t="s">
        <v>22</v>
      </c>
      <c r="L1154" s="7" t="s">
        <v>1468</v>
      </c>
      <c r="M1154" s="7" t="s">
        <v>1274</v>
      </c>
      <c r="N1154" s="9">
        <v>20000</v>
      </c>
      <c r="O1154" s="9">
        <v>18400</v>
      </c>
      <c r="P1154" s="9">
        <v>14672</v>
      </c>
      <c r="Q1154" s="9">
        <v>16008</v>
      </c>
      <c r="R1154" s="10" t="s">
        <v>62</v>
      </c>
      <c r="S1154" s="13">
        <v>-13</v>
      </c>
      <c r="T1154" s="11" t="s">
        <v>3355</v>
      </c>
      <c r="U1154"/>
      <c r="V1154"/>
      <c r="W1154"/>
      <c r="X1154"/>
      <c r="Y1154"/>
      <c r="Z1154"/>
      <c r="AA1154"/>
      <c r="AB1154"/>
      <c r="AC1154"/>
      <c r="AD1154"/>
      <c r="AE1154"/>
      <c r="AF1154"/>
    </row>
    <row r="1155" spans="1:32" s="20" customFormat="1" ht="28.5">
      <c r="A1155" s="6">
        <v>1</v>
      </c>
      <c r="B1155" s="6"/>
      <c r="C1155" s="6"/>
      <c r="D1155" s="8" t="s">
        <v>17</v>
      </c>
      <c r="E1155" s="9"/>
      <c r="F1155" s="9"/>
      <c r="G1155" s="9"/>
      <c r="H1155" s="10" t="s">
        <v>17</v>
      </c>
      <c r="I1155" s="9"/>
      <c r="J1155" s="10" t="s">
        <v>17</v>
      </c>
      <c r="K1155" s="8" t="s">
        <v>22</v>
      </c>
      <c r="L1155" s="7" t="s">
        <v>1469</v>
      </c>
      <c r="M1155" s="7" t="s">
        <v>1470</v>
      </c>
      <c r="N1155" s="9">
        <v>8500</v>
      </c>
      <c r="O1155" s="9">
        <v>7000</v>
      </c>
      <c r="P1155" s="9">
        <v>8232</v>
      </c>
      <c r="Q1155" s="9">
        <v>4000</v>
      </c>
      <c r="R1155" s="10" t="s">
        <v>62</v>
      </c>
      <c r="S1155" s="13">
        <v>-42.9</v>
      </c>
      <c r="T1155" s="11" t="s">
        <v>3356</v>
      </c>
      <c r="U1155"/>
      <c r="V1155"/>
      <c r="W1155"/>
      <c r="X1155"/>
      <c r="Y1155"/>
      <c r="Z1155"/>
      <c r="AA1155"/>
      <c r="AB1155"/>
      <c r="AC1155"/>
      <c r="AD1155"/>
      <c r="AE1155"/>
      <c r="AF1155"/>
    </row>
    <row r="1156" spans="1:32" s="20" customFormat="1" ht="28.5">
      <c r="A1156" s="6">
        <v>1</v>
      </c>
      <c r="B1156" s="6"/>
      <c r="C1156" s="6"/>
      <c r="D1156" s="8" t="s">
        <v>17</v>
      </c>
      <c r="E1156" s="9"/>
      <c r="F1156" s="9"/>
      <c r="G1156" s="9"/>
      <c r="H1156" s="10" t="s">
        <v>17</v>
      </c>
      <c r="I1156" s="9"/>
      <c r="J1156" s="10" t="s">
        <v>17</v>
      </c>
      <c r="K1156" s="8" t="s">
        <v>22</v>
      </c>
      <c r="L1156" s="7" t="s">
        <v>1469</v>
      </c>
      <c r="M1156" s="7" t="s">
        <v>1471</v>
      </c>
      <c r="N1156" s="9">
        <v>9500</v>
      </c>
      <c r="O1156" s="9">
        <v>9500</v>
      </c>
      <c r="P1156" s="9">
        <v>3475</v>
      </c>
      <c r="Q1156" s="9">
        <v>9350</v>
      </c>
      <c r="R1156" s="10" t="s">
        <v>62</v>
      </c>
      <c r="S1156" s="13">
        <v>-1.6</v>
      </c>
      <c r="T1156" s="11" t="s">
        <v>3356</v>
      </c>
      <c r="U1156"/>
      <c r="V1156"/>
      <c r="W1156"/>
      <c r="X1156"/>
      <c r="Y1156"/>
      <c r="Z1156"/>
      <c r="AA1156"/>
      <c r="AB1156"/>
      <c r="AC1156"/>
      <c r="AD1156"/>
      <c r="AE1156"/>
      <c r="AF1156"/>
    </row>
    <row r="1157" spans="1:32" s="20" customFormat="1" ht="28.5">
      <c r="A1157" s="6">
        <v>1</v>
      </c>
      <c r="B1157" s="6"/>
      <c r="C1157" s="6"/>
      <c r="D1157" s="8" t="s">
        <v>17</v>
      </c>
      <c r="E1157" s="9"/>
      <c r="F1157" s="9"/>
      <c r="G1157" s="9"/>
      <c r="H1157" s="10" t="s">
        <v>17</v>
      </c>
      <c r="I1157" s="9"/>
      <c r="J1157" s="10" t="s">
        <v>17</v>
      </c>
      <c r="K1157" s="8" t="s">
        <v>22</v>
      </c>
      <c r="L1157" s="7" t="s">
        <v>1469</v>
      </c>
      <c r="M1157" s="7" t="s">
        <v>1472</v>
      </c>
      <c r="N1157" s="9">
        <v>970000</v>
      </c>
      <c r="O1157" s="9">
        <v>970000</v>
      </c>
      <c r="P1157" s="9">
        <v>858862</v>
      </c>
      <c r="Q1157" s="9">
        <v>935000</v>
      </c>
      <c r="R1157" s="10" t="s">
        <v>62</v>
      </c>
      <c r="S1157" s="13">
        <v>-3.6</v>
      </c>
      <c r="T1157" s="11" t="s">
        <v>3356</v>
      </c>
      <c r="U1157"/>
      <c r="V1157"/>
      <c r="W1157"/>
      <c r="X1157"/>
      <c r="Y1157"/>
      <c r="Z1157"/>
      <c r="AA1157"/>
      <c r="AB1157"/>
      <c r="AC1157"/>
      <c r="AD1157"/>
      <c r="AE1157"/>
      <c r="AF1157"/>
    </row>
    <row r="1158" spans="1:32" s="20" customFormat="1">
      <c r="A1158" s="6">
        <v>1</v>
      </c>
      <c r="B1158" s="6"/>
      <c r="C1158" s="6"/>
      <c r="D1158" s="8" t="s">
        <v>17</v>
      </c>
      <c r="E1158" s="9"/>
      <c r="F1158" s="9"/>
      <c r="G1158" s="9"/>
      <c r="H1158" s="10" t="s">
        <v>17</v>
      </c>
      <c r="I1158" s="9"/>
      <c r="J1158" s="10" t="s">
        <v>17</v>
      </c>
      <c r="K1158" s="8" t="s">
        <v>22</v>
      </c>
      <c r="L1158" s="7" t="s">
        <v>1473</v>
      </c>
      <c r="M1158" s="7" t="s">
        <v>1274</v>
      </c>
      <c r="N1158" s="9">
        <v>9750</v>
      </c>
      <c r="O1158" s="9">
        <v>9000</v>
      </c>
      <c r="P1158" s="9">
        <v>9536</v>
      </c>
      <c r="Q1158" s="9">
        <v>8180</v>
      </c>
      <c r="R1158" s="10" t="s">
        <v>62</v>
      </c>
      <c r="S1158" s="13">
        <v>-9.1</v>
      </c>
      <c r="T1158" s="11" t="s">
        <v>3355</v>
      </c>
      <c r="U1158"/>
      <c r="V1158"/>
      <c r="W1158"/>
      <c r="X1158"/>
      <c r="Y1158"/>
      <c r="Z1158"/>
      <c r="AA1158"/>
      <c r="AB1158"/>
      <c r="AC1158"/>
      <c r="AD1158"/>
      <c r="AE1158"/>
      <c r="AF1158"/>
    </row>
    <row r="1159" spans="1:32" s="20" customFormat="1" ht="28.5">
      <c r="A1159" s="6">
        <v>1</v>
      </c>
      <c r="B1159" s="6"/>
      <c r="C1159" s="6"/>
      <c r="D1159" s="8" t="s">
        <v>17</v>
      </c>
      <c r="E1159" s="9"/>
      <c r="F1159" s="9"/>
      <c r="G1159" s="9"/>
      <c r="H1159" s="10" t="s">
        <v>17</v>
      </c>
      <c r="I1159" s="9"/>
      <c r="J1159" s="10" t="s">
        <v>17</v>
      </c>
      <c r="K1159" s="8" t="s">
        <v>22</v>
      </c>
      <c r="L1159" s="7" t="s">
        <v>1474</v>
      </c>
      <c r="M1159" s="7" t="s">
        <v>70</v>
      </c>
      <c r="N1159" s="9">
        <v>120000</v>
      </c>
      <c r="O1159" s="9">
        <v>60000</v>
      </c>
      <c r="P1159" s="9">
        <v>57665</v>
      </c>
      <c r="Q1159" s="9">
        <v>93772</v>
      </c>
      <c r="R1159" s="13">
        <v>78.099999999999994</v>
      </c>
      <c r="S1159" s="13">
        <v>56.3</v>
      </c>
      <c r="T1159" s="11" t="s">
        <v>3357</v>
      </c>
      <c r="U1159"/>
      <c r="V1159"/>
      <c r="W1159"/>
      <c r="X1159"/>
      <c r="Y1159"/>
      <c r="Z1159"/>
      <c r="AA1159"/>
      <c r="AB1159"/>
      <c r="AC1159"/>
      <c r="AD1159"/>
      <c r="AE1159"/>
      <c r="AF1159"/>
    </row>
    <row r="1160" spans="1:32" s="20" customFormat="1" ht="42.75">
      <c r="A1160" s="6">
        <v>1</v>
      </c>
      <c r="B1160" s="6"/>
      <c r="C1160" s="6"/>
      <c r="D1160" s="8" t="s">
        <v>17</v>
      </c>
      <c r="E1160" s="9"/>
      <c r="F1160" s="9"/>
      <c r="G1160" s="9"/>
      <c r="H1160" s="10" t="s">
        <v>17</v>
      </c>
      <c r="I1160" s="9"/>
      <c r="J1160" s="10" t="s">
        <v>17</v>
      </c>
      <c r="K1160" s="8" t="s">
        <v>22</v>
      </c>
      <c r="L1160" s="7" t="s">
        <v>224</v>
      </c>
      <c r="M1160" s="7" t="s">
        <v>44</v>
      </c>
      <c r="N1160" s="9">
        <v>700</v>
      </c>
      <c r="O1160" s="9">
        <v>350</v>
      </c>
      <c r="P1160" s="9">
        <v>293</v>
      </c>
      <c r="Q1160" s="9">
        <v>258</v>
      </c>
      <c r="R1160" s="13">
        <v>36.9</v>
      </c>
      <c r="S1160" s="13">
        <v>-26.3</v>
      </c>
      <c r="T1160" s="11" t="s">
        <v>3358</v>
      </c>
      <c r="U1160"/>
      <c r="V1160"/>
      <c r="W1160"/>
      <c r="X1160"/>
      <c r="Y1160"/>
      <c r="Z1160"/>
      <c r="AA1160"/>
      <c r="AB1160"/>
      <c r="AC1160"/>
      <c r="AD1160"/>
      <c r="AE1160"/>
      <c r="AF1160"/>
    </row>
    <row r="1161" spans="1:32" s="20" customFormat="1">
      <c r="A1161" s="6">
        <v>1</v>
      </c>
      <c r="B1161" s="6"/>
      <c r="C1161" s="6"/>
      <c r="D1161" s="6"/>
      <c r="E1161" s="6"/>
      <c r="F1161" s="6"/>
      <c r="G1161" s="6"/>
      <c r="H1161" s="6"/>
      <c r="I1161" s="6"/>
      <c r="J1161" s="6"/>
      <c r="K1161" s="6"/>
      <c r="L1161" s="6"/>
      <c r="M1161" s="6"/>
      <c r="N1161" s="6"/>
      <c r="O1161" s="6"/>
      <c r="P1161" s="6"/>
      <c r="Q1161" s="6"/>
      <c r="R1161" s="6"/>
      <c r="S1161" s="6"/>
      <c r="T1161" s="11"/>
      <c r="U1161"/>
      <c r="V1161"/>
      <c r="W1161"/>
      <c r="X1161"/>
      <c r="Y1161"/>
      <c r="Z1161"/>
      <c r="AA1161"/>
      <c r="AB1161"/>
      <c r="AC1161"/>
      <c r="AD1161"/>
      <c r="AE1161"/>
      <c r="AF1161"/>
    </row>
    <row r="1162" spans="1:32" s="20" customFormat="1" ht="28.5">
      <c r="A1162" s="6">
        <v>1</v>
      </c>
      <c r="B1162" s="6"/>
      <c r="C1162" s="6"/>
      <c r="D1162" s="8" t="s">
        <v>17</v>
      </c>
      <c r="E1162" s="9"/>
      <c r="F1162" s="9"/>
      <c r="G1162" s="9"/>
      <c r="H1162" s="10" t="s">
        <v>17</v>
      </c>
      <c r="I1162" s="9"/>
      <c r="J1162" s="10" t="s">
        <v>17</v>
      </c>
      <c r="K1162" s="8" t="s">
        <v>22</v>
      </c>
      <c r="L1162" s="7" t="s">
        <v>1463</v>
      </c>
      <c r="M1162" s="7" t="s">
        <v>73</v>
      </c>
      <c r="N1162" s="9">
        <v>257</v>
      </c>
      <c r="O1162" s="9">
        <v>244</v>
      </c>
      <c r="P1162" s="9">
        <v>208</v>
      </c>
      <c r="Q1162" s="9">
        <v>246</v>
      </c>
      <c r="R1162" s="10" t="s">
        <v>62</v>
      </c>
      <c r="S1162" s="13">
        <v>0.8</v>
      </c>
      <c r="T1162" s="11" t="s">
        <v>3106</v>
      </c>
      <c r="U1162"/>
      <c r="V1162"/>
      <c r="W1162"/>
      <c r="X1162"/>
      <c r="Y1162"/>
      <c r="Z1162"/>
      <c r="AA1162"/>
      <c r="AB1162"/>
      <c r="AC1162"/>
      <c r="AD1162"/>
      <c r="AE1162"/>
      <c r="AF1162"/>
    </row>
    <row r="1163" spans="1:32" s="20" customFormat="1" ht="57">
      <c r="A1163" s="6">
        <v>1</v>
      </c>
      <c r="B1163" s="6"/>
      <c r="C1163" s="6"/>
      <c r="D1163" s="8" t="s">
        <v>17</v>
      </c>
      <c r="E1163" s="9"/>
      <c r="F1163" s="9"/>
      <c r="G1163" s="9"/>
      <c r="H1163" s="10" t="s">
        <v>17</v>
      </c>
      <c r="I1163" s="9"/>
      <c r="J1163" s="10" t="s">
        <v>17</v>
      </c>
      <c r="K1163" s="8" t="s">
        <v>22</v>
      </c>
      <c r="L1163" s="7" t="s">
        <v>1464</v>
      </c>
      <c r="M1163" s="7" t="s">
        <v>44</v>
      </c>
      <c r="N1163" s="9">
        <v>850</v>
      </c>
      <c r="O1163" s="9">
        <v>264</v>
      </c>
      <c r="P1163" s="9">
        <v>117</v>
      </c>
      <c r="Q1163" s="9">
        <v>238</v>
      </c>
      <c r="R1163" s="13">
        <v>28</v>
      </c>
      <c r="S1163" s="13">
        <v>-9.8000000000000007</v>
      </c>
      <c r="T1163" s="11" t="s">
        <v>3354</v>
      </c>
      <c r="U1163"/>
      <c r="V1163"/>
      <c r="W1163"/>
      <c r="X1163"/>
      <c r="Y1163"/>
      <c r="Z1163"/>
      <c r="AA1163"/>
      <c r="AB1163"/>
      <c r="AC1163"/>
      <c r="AD1163"/>
      <c r="AE1163"/>
      <c r="AF1163"/>
    </row>
    <row r="1164" spans="1:32" s="20" customFormat="1">
      <c r="A1164" s="6">
        <v>1</v>
      </c>
      <c r="B1164" s="6"/>
      <c r="C1164" s="6"/>
      <c r="D1164" s="6"/>
      <c r="E1164" s="6"/>
      <c r="F1164" s="6"/>
      <c r="G1164" s="6"/>
      <c r="H1164" s="6"/>
      <c r="I1164" s="6"/>
      <c r="J1164" s="6"/>
      <c r="K1164" s="6"/>
      <c r="L1164" s="6"/>
      <c r="M1164" s="6"/>
      <c r="N1164" s="6"/>
      <c r="O1164" s="6"/>
      <c r="P1164" s="6"/>
      <c r="Q1164" s="6"/>
      <c r="R1164" s="6"/>
      <c r="S1164" s="6"/>
      <c r="T1164" s="11"/>
      <c r="U1164"/>
      <c r="V1164"/>
      <c r="W1164"/>
      <c r="X1164"/>
      <c r="Y1164"/>
      <c r="Z1164"/>
      <c r="AA1164"/>
      <c r="AB1164"/>
      <c r="AC1164"/>
      <c r="AD1164"/>
      <c r="AE1164"/>
      <c r="AF1164"/>
    </row>
    <row r="1165" spans="1:32" s="20" customFormat="1" ht="57">
      <c r="A1165" s="6">
        <v>1</v>
      </c>
      <c r="B1165" s="6"/>
      <c r="C1165" s="6"/>
      <c r="D1165" s="8" t="s">
        <v>17</v>
      </c>
      <c r="E1165" s="9"/>
      <c r="F1165" s="9"/>
      <c r="G1165" s="9"/>
      <c r="H1165" s="10" t="s">
        <v>17</v>
      </c>
      <c r="I1165" s="9"/>
      <c r="J1165" s="10" t="s">
        <v>17</v>
      </c>
      <c r="K1165" s="8" t="s">
        <v>22</v>
      </c>
      <c r="L1165" s="7" t="s">
        <v>1465</v>
      </c>
      <c r="M1165" s="7" t="s">
        <v>44</v>
      </c>
      <c r="N1165" s="9">
        <v>1700</v>
      </c>
      <c r="O1165" s="9">
        <v>530</v>
      </c>
      <c r="P1165" s="9">
        <v>674</v>
      </c>
      <c r="Q1165" s="9">
        <v>334</v>
      </c>
      <c r="R1165" s="13">
        <v>19.600000000000001</v>
      </c>
      <c r="S1165" s="13">
        <v>-37</v>
      </c>
      <c r="T1165" s="11" t="s">
        <v>3354</v>
      </c>
      <c r="U1165"/>
      <c r="V1165"/>
      <c r="W1165"/>
      <c r="X1165"/>
      <c r="Y1165"/>
      <c r="Z1165"/>
      <c r="AA1165"/>
      <c r="AB1165"/>
      <c r="AC1165"/>
      <c r="AD1165"/>
      <c r="AE1165"/>
      <c r="AF1165"/>
    </row>
    <row r="1166" spans="1:32" s="20" customFormat="1">
      <c r="A1166" s="6">
        <v>1</v>
      </c>
      <c r="B1166" s="6"/>
      <c r="C1166" s="6"/>
      <c r="D1166" s="6"/>
      <c r="E1166" s="6"/>
      <c r="F1166" s="6"/>
      <c r="G1166" s="6"/>
      <c r="H1166" s="6"/>
      <c r="I1166" s="6"/>
      <c r="J1166" s="6"/>
      <c r="K1166" s="6"/>
      <c r="L1166" s="6"/>
      <c r="M1166" s="6"/>
      <c r="N1166" s="6"/>
      <c r="O1166" s="6"/>
      <c r="P1166" s="6"/>
      <c r="Q1166" s="6"/>
      <c r="R1166" s="6"/>
      <c r="S1166" s="6"/>
      <c r="T1166" s="11"/>
      <c r="U1166"/>
      <c r="V1166"/>
      <c r="W1166"/>
      <c r="X1166"/>
      <c r="Y1166"/>
      <c r="Z1166"/>
      <c r="AA1166"/>
      <c r="AB1166"/>
      <c r="AC1166"/>
      <c r="AD1166"/>
      <c r="AE1166"/>
      <c r="AF1166"/>
    </row>
    <row r="1167" spans="1:32" s="20" customFormat="1" ht="28.5">
      <c r="A1167" s="6">
        <v>1</v>
      </c>
      <c r="B1167" s="6"/>
      <c r="C1167" s="6"/>
      <c r="D1167" s="8" t="s">
        <v>17</v>
      </c>
      <c r="E1167" s="9"/>
      <c r="F1167" s="9"/>
      <c r="G1167" s="9"/>
      <c r="H1167" s="10" t="s">
        <v>17</v>
      </c>
      <c r="I1167" s="9"/>
      <c r="J1167" s="10" t="s">
        <v>17</v>
      </c>
      <c r="K1167" s="8" t="s">
        <v>22</v>
      </c>
      <c r="L1167" s="7" t="s">
        <v>1475</v>
      </c>
      <c r="M1167" s="7" t="s">
        <v>1476</v>
      </c>
      <c r="N1167" s="9">
        <v>25</v>
      </c>
      <c r="O1167" s="9">
        <v>13</v>
      </c>
      <c r="P1167" s="9">
        <v>11</v>
      </c>
      <c r="Q1167" s="9">
        <v>20</v>
      </c>
      <c r="R1167" s="13">
        <v>80</v>
      </c>
      <c r="S1167" s="13">
        <v>53.8</v>
      </c>
      <c r="T1167" s="11" t="s">
        <v>3359</v>
      </c>
      <c r="U1167"/>
      <c r="V1167"/>
      <c r="W1167"/>
      <c r="X1167"/>
      <c r="Y1167"/>
      <c r="Z1167"/>
      <c r="AA1167"/>
      <c r="AB1167"/>
      <c r="AC1167"/>
      <c r="AD1167"/>
      <c r="AE1167"/>
      <c r="AF1167"/>
    </row>
    <row r="1168" spans="1:32" s="20" customFormat="1" ht="28.5">
      <c r="A1168" s="6">
        <v>1</v>
      </c>
      <c r="B1168" s="6"/>
      <c r="C1168" s="6"/>
      <c r="D1168" s="8" t="s">
        <v>17</v>
      </c>
      <c r="E1168" s="9"/>
      <c r="F1168" s="9"/>
      <c r="G1168" s="9"/>
      <c r="H1168" s="10" t="s">
        <v>17</v>
      </c>
      <c r="I1168" s="9"/>
      <c r="J1168" s="10" t="s">
        <v>17</v>
      </c>
      <c r="K1168" s="8" t="s">
        <v>22</v>
      </c>
      <c r="L1168" s="7" t="s">
        <v>1477</v>
      </c>
      <c r="M1168" s="7" t="s">
        <v>1274</v>
      </c>
      <c r="N1168" s="9">
        <v>5500</v>
      </c>
      <c r="O1168" s="9">
        <v>5495</v>
      </c>
      <c r="P1168" s="9">
        <v>4731</v>
      </c>
      <c r="Q1168" s="9">
        <v>5606</v>
      </c>
      <c r="R1168" s="10" t="s">
        <v>62</v>
      </c>
      <c r="S1168" s="13">
        <v>2</v>
      </c>
      <c r="T1168" s="11" t="s">
        <v>3360</v>
      </c>
      <c r="U1168"/>
      <c r="V1168"/>
      <c r="W1168"/>
      <c r="X1168"/>
      <c r="Y1168"/>
      <c r="Z1168"/>
      <c r="AA1168"/>
      <c r="AB1168"/>
      <c r="AC1168"/>
      <c r="AD1168"/>
      <c r="AE1168"/>
      <c r="AF1168"/>
    </row>
    <row r="1169" spans="1:32" s="20" customFormat="1">
      <c r="A1169" s="6">
        <v>1</v>
      </c>
      <c r="B1169" s="6"/>
      <c r="C1169" s="6"/>
      <c r="D1169" s="8" t="s">
        <v>17</v>
      </c>
      <c r="E1169" s="9"/>
      <c r="F1169" s="9"/>
      <c r="G1169" s="9"/>
      <c r="H1169" s="10" t="s">
        <v>17</v>
      </c>
      <c r="I1169" s="9"/>
      <c r="J1169" s="10" t="s">
        <v>17</v>
      </c>
      <c r="K1169" s="8" t="s">
        <v>22</v>
      </c>
      <c r="L1169" s="7" t="s">
        <v>1478</v>
      </c>
      <c r="M1169" s="7" t="s">
        <v>1274</v>
      </c>
      <c r="N1169" s="9">
        <v>8150</v>
      </c>
      <c r="O1169" s="9">
        <v>7801</v>
      </c>
      <c r="P1169" s="9">
        <v>8981</v>
      </c>
      <c r="Q1169" s="9">
        <v>7051</v>
      </c>
      <c r="R1169" s="10" t="s">
        <v>62</v>
      </c>
      <c r="S1169" s="13">
        <v>-9.6</v>
      </c>
      <c r="T1169" s="11" t="s">
        <v>3355</v>
      </c>
      <c r="U1169"/>
      <c r="V1169"/>
      <c r="W1169"/>
      <c r="X1169"/>
      <c r="Y1169"/>
      <c r="Z1169"/>
      <c r="AA1169"/>
      <c r="AB1169"/>
      <c r="AC1169"/>
      <c r="AD1169"/>
      <c r="AE1169"/>
      <c r="AF1169"/>
    </row>
    <row r="1170" spans="1:32" s="20" customFormat="1" ht="28.5">
      <c r="A1170" s="6">
        <v>1</v>
      </c>
      <c r="B1170" s="6"/>
      <c r="C1170" s="6"/>
      <c r="D1170" s="8" t="s">
        <v>17</v>
      </c>
      <c r="E1170" s="9"/>
      <c r="F1170" s="9"/>
      <c r="G1170" s="9"/>
      <c r="H1170" s="10" t="s">
        <v>17</v>
      </c>
      <c r="I1170" s="9"/>
      <c r="J1170" s="10" t="s">
        <v>17</v>
      </c>
      <c r="K1170" s="8" t="s">
        <v>22</v>
      </c>
      <c r="L1170" s="7" t="s">
        <v>1479</v>
      </c>
      <c r="M1170" s="7" t="s">
        <v>1274</v>
      </c>
      <c r="N1170" s="9">
        <v>6000</v>
      </c>
      <c r="O1170" s="9">
        <v>6000</v>
      </c>
      <c r="P1170" s="9">
        <v>6331</v>
      </c>
      <c r="Q1170" s="9">
        <v>5818</v>
      </c>
      <c r="R1170" s="10" t="s">
        <v>62</v>
      </c>
      <c r="S1170" s="13">
        <v>-3</v>
      </c>
      <c r="T1170" s="11" t="s">
        <v>3355</v>
      </c>
      <c r="U1170"/>
      <c r="V1170"/>
      <c r="W1170"/>
      <c r="X1170"/>
      <c r="Y1170"/>
      <c r="Z1170"/>
      <c r="AA1170"/>
      <c r="AB1170"/>
      <c r="AC1170"/>
      <c r="AD1170"/>
      <c r="AE1170"/>
      <c r="AF1170"/>
    </row>
    <row r="1171" spans="1:32" s="20" customFormat="1" ht="45">
      <c r="A1171" s="6">
        <v>1</v>
      </c>
      <c r="B1171" s="6"/>
      <c r="C1171" s="19" t="s">
        <v>1480</v>
      </c>
      <c r="D1171" s="8" t="s">
        <v>17</v>
      </c>
      <c r="E1171" s="9"/>
      <c r="F1171" s="9"/>
      <c r="G1171" s="9"/>
      <c r="H1171" s="10" t="s">
        <v>17</v>
      </c>
      <c r="I1171" s="9"/>
      <c r="J1171" s="10" t="s">
        <v>17</v>
      </c>
      <c r="K1171" s="8" t="s">
        <v>17</v>
      </c>
      <c r="L1171" s="7" t="s">
        <v>17</v>
      </c>
      <c r="M1171" s="7" t="s">
        <v>17</v>
      </c>
      <c r="N1171" s="9"/>
      <c r="O1171" s="9"/>
      <c r="P1171" s="9"/>
      <c r="Q1171" s="9"/>
      <c r="R1171" s="10" t="s">
        <v>17</v>
      </c>
      <c r="S1171" s="10" t="s">
        <v>17</v>
      </c>
      <c r="T1171" s="11" t="s">
        <v>17</v>
      </c>
      <c r="U1171"/>
      <c r="V1171"/>
      <c r="W1171"/>
      <c r="X1171"/>
      <c r="Y1171"/>
      <c r="Z1171"/>
      <c r="AA1171"/>
      <c r="AB1171"/>
      <c r="AC1171"/>
      <c r="AD1171"/>
      <c r="AE1171"/>
      <c r="AF1171"/>
    </row>
    <row r="1172" spans="1:32" s="20" customFormat="1" ht="28.5">
      <c r="A1172" s="6">
        <v>1</v>
      </c>
      <c r="B1172" s="6"/>
      <c r="C1172" s="7" t="s">
        <v>1481</v>
      </c>
      <c r="D1172" s="8" t="s">
        <v>1418</v>
      </c>
      <c r="E1172" s="9">
        <v>62816490</v>
      </c>
      <c r="F1172" s="9">
        <v>165176279</v>
      </c>
      <c r="G1172" s="9">
        <f>IFERROR(F1172-E1172,0)</f>
        <v>102359789</v>
      </c>
      <c r="H1172" s="36">
        <f>IFERROR((F1172/E1172-1)*100,0)</f>
        <v>162.95050710410592</v>
      </c>
      <c r="I1172" s="9">
        <v>459144000</v>
      </c>
      <c r="J1172" s="12">
        <v>36</v>
      </c>
      <c r="K1172" s="8" t="s">
        <v>17</v>
      </c>
      <c r="L1172" s="7" t="s">
        <v>17</v>
      </c>
      <c r="M1172" s="7" t="s">
        <v>17</v>
      </c>
      <c r="N1172" s="9"/>
      <c r="O1172" s="9"/>
      <c r="P1172" s="9"/>
      <c r="Q1172" s="9"/>
      <c r="R1172" s="10" t="s">
        <v>17</v>
      </c>
      <c r="S1172" s="10" t="s">
        <v>17</v>
      </c>
      <c r="T1172" s="11" t="s">
        <v>17</v>
      </c>
      <c r="U1172"/>
      <c r="V1172"/>
      <c r="W1172"/>
      <c r="X1172"/>
      <c r="Y1172"/>
      <c r="Z1172"/>
      <c r="AA1172"/>
      <c r="AB1172"/>
      <c r="AC1172"/>
      <c r="AD1172"/>
      <c r="AE1172"/>
      <c r="AF1172"/>
    </row>
    <row r="1173" spans="1:32" s="20" customFormat="1" ht="85.5">
      <c r="A1173" s="6">
        <v>1</v>
      </c>
      <c r="B1173" s="6"/>
      <c r="C1173" s="7" t="s">
        <v>1482</v>
      </c>
      <c r="D1173" s="8" t="s">
        <v>17</v>
      </c>
      <c r="E1173" s="9"/>
      <c r="F1173" s="9"/>
      <c r="G1173" s="9"/>
      <c r="H1173" s="10" t="s">
        <v>17</v>
      </c>
      <c r="I1173" s="9"/>
      <c r="J1173" s="10" t="s">
        <v>17</v>
      </c>
      <c r="K1173" s="8" t="s">
        <v>22</v>
      </c>
      <c r="L1173" s="7" t="s">
        <v>1483</v>
      </c>
      <c r="M1173" s="7" t="s">
        <v>185</v>
      </c>
      <c r="N1173" s="9">
        <v>300</v>
      </c>
      <c r="O1173" s="9">
        <v>149</v>
      </c>
      <c r="P1173" s="9">
        <v>164</v>
      </c>
      <c r="Q1173" s="9">
        <v>144</v>
      </c>
      <c r="R1173" s="13">
        <v>48</v>
      </c>
      <c r="S1173" s="13">
        <v>-3.4</v>
      </c>
      <c r="T1173" s="11" t="s">
        <v>3361</v>
      </c>
      <c r="U1173"/>
      <c r="V1173"/>
      <c r="W1173"/>
      <c r="X1173"/>
      <c r="Y1173"/>
      <c r="Z1173"/>
      <c r="AA1173"/>
      <c r="AB1173"/>
      <c r="AC1173"/>
      <c r="AD1173"/>
      <c r="AE1173"/>
      <c r="AF1173"/>
    </row>
    <row r="1174" spans="1:32" s="20" customFormat="1">
      <c r="A1174" s="6">
        <v>1</v>
      </c>
      <c r="B1174" s="6"/>
      <c r="C1174" s="6"/>
      <c r="D1174" s="6"/>
      <c r="E1174" s="6"/>
      <c r="F1174" s="6"/>
      <c r="G1174" s="6"/>
      <c r="H1174" s="6"/>
      <c r="I1174" s="6"/>
      <c r="J1174" s="6"/>
      <c r="K1174" s="6"/>
      <c r="L1174" s="6"/>
      <c r="M1174" s="6"/>
      <c r="N1174" s="6"/>
      <c r="O1174" s="6"/>
      <c r="P1174" s="6"/>
      <c r="Q1174" s="6"/>
      <c r="R1174" s="6"/>
      <c r="S1174" s="6"/>
      <c r="T1174" s="11"/>
      <c r="U1174"/>
      <c r="V1174"/>
      <c r="W1174"/>
      <c r="X1174"/>
      <c r="Y1174"/>
      <c r="Z1174"/>
      <c r="AA1174"/>
      <c r="AB1174"/>
      <c r="AC1174"/>
      <c r="AD1174"/>
      <c r="AE1174"/>
      <c r="AF1174"/>
    </row>
    <row r="1175" spans="1:32" s="20" customFormat="1" ht="30">
      <c r="A1175" s="6">
        <v>1</v>
      </c>
      <c r="B1175" s="6"/>
      <c r="C1175" s="19" t="s">
        <v>1484</v>
      </c>
      <c r="D1175" s="8" t="s">
        <v>17</v>
      </c>
      <c r="E1175" s="9"/>
      <c r="F1175" s="9"/>
      <c r="G1175" s="9"/>
      <c r="H1175" s="10" t="s">
        <v>17</v>
      </c>
      <c r="I1175" s="9"/>
      <c r="J1175" s="10" t="s">
        <v>17</v>
      </c>
      <c r="K1175" s="8" t="s">
        <v>17</v>
      </c>
      <c r="L1175" s="7" t="s">
        <v>17</v>
      </c>
      <c r="M1175" s="7" t="s">
        <v>17</v>
      </c>
      <c r="N1175" s="9"/>
      <c r="O1175" s="9"/>
      <c r="P1175" s="9"/>
      <c r="Q1175" s="9"/>
      <c r="R1175" s="10" t="s">
        <v>17</v>
      </c>
      <c r="S1175" s="10" t="s">
        <v>17</v>
      </c>
      <c r="T1175" s="11" t="s">
        <v>17</v>
      </c>
      <c r="U1175"/>
      <c r="V1175"/>
      <c r="W1175"/>
      <c r="X1175"/>
      <c r="Y1175"/>
      <c r="Z1175"/>
      <c r="AA1175"/>
      <c r="AB1175"/>
      <c r="AC1175"/>
      <c r="AD1175"/>
      <c r="AE1175"/>
      <c r="AF1175"/>
    </row>
    <row r="1176" spans="1:32" s="20" customFormat="1" ht="42.75">
      <c r="A1176" s="6">
        <v>1</v>
      </c>
      <c r="B1176" s="6"/>
      <c r="C1176" s="7" t="s">
        <v>1485</v>
      </c>
      <c r="D1176" s="8" t="s">
        <v>428</v>
      </c>
      <c r="E1176" s="9">
        <v>380000</v>
      </c>
      <c r="F1176" s="9">
        <v>1997182</v>
      </c>
      <c r="G1176" s="9">
        <f t="shared" ref="G1176:G1177" si="26">IFERROR(F1176-E1176,0)</f>
        <v>1617182</v>
      </c>
      <c r="H1176" s="36">
        <f t="shared" ref="H1176:H1177" si="27">IFERROR((F1176/E1176-1)*100,0)</f>
        <v>425.57421052631577</v>
      </c>
      <c r="I1176" s="9">
        <v>2384000</v>
      </c>
      <c r="J1176" s="12">
        <v>83.8</v>
      </c>
      <c r="K1176" s="8" t="s">
        <v>17</v>
      </c>
      <c r="L1176" s="7" t="s">
        <v>17</v>
      </c>
      <c r="M1176" s="7" t="s">
        <v>17</v>
      </c>
      <c r="N1176" s="9"/>
      <c r="O1176" s="9"/>
      <c r="P1176" s="9"/>
      <c r="Q1176" s="9"/>
      <c r="R1176" s="10" t="s">
        <v>17</v>
      </c>
      <c r="S1176" s="10" t="s">
        <v>17</v>
      </c>
      <c r="T1176" s="11" t="s">
        <v>17</v>
      </c>
      <c r="U1176"/>
      <c r="V1176"/>
      <c r="W1176"/>
      <c r="X1176"/>
      <c r="Y1176"/>
      <c r="Z1176"/>
      <c r="AA1176"/>
      <c r="AB1176"/>
      <c r="AC1176"/>
      <c r="AD1176"/>
      <c r="AE1176"/>
      <c r="AF1176"/>
    </row>
    <row r="1177" spans="1:32" s="20" customFormat="1">
      <c r="A1177" s="6">
        <v>1</v>
      </c>
      <c r="B1177" s="6"/>
      <c r="C1177" s="6"/>
      <c r="D1177" s="8" t="s">
        <v>1137</v>
      </c>
      <c r="E1177" s="9">
        <v>104180351</v>
      </c>
      <c r="F1177" s="9">
        <v>139365523</v>
      </c>
      <c r="G1177" s="9">
        <f t="shared" si="26"/>
        <v>35185172</v>
      </c>
      <c r="H1177" s="36">
        <f t="shared" si="27"/>
        <v>33.773328331366436</v>
      </c>
      <c r="I1177" s="9">
        <v>312414000</v>
      </c>
      <c r="J1177" s="12">
        <v>44.6</v>
      </c>
      <c r="K1177" s="8" t="s">
        <v>17</v>
      </c>
      <c r="L1177" s="7" t="s">
        <v>17</v>
      </c>
      <c r="M1177" s="7" t="s">
        <v>17</v>
      </c>
      <c r="N1177" s="9"/>
      <c r="O1177" s="9"/>
      <c r="P1177" s="9"/>
      <c r="Q1177" s="9"/>
      <c r="R1177" s="10" t="s">
        <v>17</v>
      </c>
      <c r="S1177" s="10" t="s">
        <v>17</v>
      </c>
      <c r="T1177" s="11" t="s">
        <v>17</v>
      </c>
      <c r="U1177"/>
      <c r="V1177"/>
      <c r="W1177"/>
      <c r="X1177"/>
      <c r="Y1177"/>
      <c r="Z1177"/>
      <c r="AA1177"/>
      <c r="AB1177"/>
      <c r="AC1177"/>
      <c r="AD1177"/>
      <c r="AE1177"/>
      <c r="AF1177"/>
    </row>
    <row r="1178" spans="1:32" s="20" customFormat="1" ht="85.5">
      <c r="A1178" s="6">
        <v>1</v>
      </c>
      <c r="B1178" s="6"/>
      <c r="C1178" s="7" t="s">
        <v>1486</v>
      </c>
      <c r="D1178" s="8" t="s">
        <v>17</v>
      </c>
      <c r="E1178" s="9"/>
      <c r="F1178" s="9"/>
      <c r="G1178" s="9"/>
      <c r="H1178" s="10" t="s">
        <v>17</v>
      </c>
      <c r="I1178" s="9"/>
      <c r="J1178" s="10" t="s">
        <v>17</v>
      </c>
      <c r="K1178" s="8" t="s">
        <v>22</v>
      </c>
      <c r="L1178" s="7" t="s">
        <v>1487</v>
      </c>
      <c r="M1178" s="7" t="s">
        <v>81</v>
      </c>
      <c r="N1178" s="9">
        <v>28001</v>
      </c>
      <c r="O1178" s="9">
        <v>19213</v>
      </c>
      <c r="P1178" s="9">
        <v>19223</v>
      </c>
      <c r="Q1178" s="9">
        <v>20525</v>
      </c>
      <c r="R1178" s="13">
        <v>73.3</v>
      </c>
      <c r="S1178" s="13">
        <v>6.8</v>
      </c>
      <c r="T1178" s="11" t="s">
        <v>3362</v>
      </c>
      <c r="U1178"/>
      <c r="V1178"/>
      <c r="W1178"/>
      <c r="X1178"/>
      <c r="Y1178"/>
      <c r="Z1178"/>
      <c r="AA1178"/>
      <c r="AB1178"/>
      <c r="AC1178"/>
      <c r="AD1178"/>
      <c r="AE1178"/>
      <c r="AF1178"/>
    </row>
    <row r="1179" spans="1:32" s="20" customFormat="1">
      <c r="A1179" s="6">
        <v>1</v>
      </c>
      <c r="B1179" s="6"/>
      <c r="C1179" s="6"/>
      <c r="D1179" s="6"/>
      <c r="E1179" s="6"/>
      <c r="F1179" s="6"/>
      <c r="G1179" s="6"/>
      <c r="H1179" s="6"/>
      <c r="I1179" s="6"/>
      <c r="J1179" s="6"/>
      <c r="K1179" s="6"/>
      <c r="L1179" s="6"/>
      <c r="M1179" s="6"/>
      <c r="N1179" s="6"/>
      <c r="O1179" s="6"/>
      <c r="P1179" s="6"/>
      <c r="Q1179" s="6"/>
      <c r="R1179" s="6"/>
      <c r="S1179" s="6"/>
      <c r="T1179" s="11"/>
      <c r="U1179"/>
      <c r="V1179"/>
      <c r="W1179"/>
      <c r="X1179"/>
      <c r="Y1179"/>
      <c r="Z1179"/>
      <c r="AA1179"/>
      <c r="AB1179"/>
      <c r="AC1179"/>
      <c r="AD1179"/>
      <c r="AE1179"/>
      <c r="AF1179"/>
    </row>
    <row r="1180" spans="1:32" s="20" customFormat="1" ht="85.5">
      <c r="A1180" s="6">
        <v>1</v>
      </c>
      <c r="B1180" s="6"/>
      <c r="C1180" s="6"/>
      <c r="D1180" s="8" t="s">
        <v>17</v>
      </c>
      <c r="E1180" s="9"/>
      <c r="F1180" s="9"/>
      <c r="G1180" s="9"/>
      <c r="H1180" s="10" t="s">
        <v>17</v>
      </c>
      <c r="I1180" s="9"/>
      <c r="J1180" s="10" t="s">
        <v>17</v>
      </c>
      <c r="K1180" s="8" t="s">
        <v>22</v>
      </c>
      <c r="L1180" s="7" t="s">
        <v>1488</v>
      </c>
      <c r="M1180" s="7" t="s">
        <v>81</v>
      </c>
      <c r="N1180" s="9">
        <v>3418</v>
      </c>
      <c r="O1180" s="9">
        <v>1865</v>
      </c>
      <c r="P1180" s="9">
        <v>1963</v>
      </c>
      <c r="Q1180" s="9">
        <v>2170</v>
      </c>
      <c r="R1180" s="13">
        <v>63.5</v>
      </c>
      <c r="S1180" s="13">
        <v>16.399999999999999</v>
      </c>
      <c r="T1180" s="11" t="s">
        <v>3363</v>
      </c>
      <c r="U1180"/>
      <c r="V1180"/>
      <c r="W1180"/>
      <c r="X1180"/>
      <c r="Y1180"/>
      <c r="Z1180"/>
      <c r="AA1180"/>
      <c r="AB1180"/>
      <c r="AC1180"/>
      <c r="AD1180"/>
      <c r="AE1180"/>
      <c r="AF1180"/>
    </row>
    <row r="1181" spans="1:32" s="20" customFormat="1">
      <c r="A1181" s="6">
        <v>1</v>
      </c>
      <c r="B1181" s="6"/>
      <c r="C1181" s="6"/>
      <c r="D1181" s="6"/>
      <c r="E1181" s="6"/>
      <c r="F1181" s="6"/>
      <c r="G1181" s="6"/>
      <c r="H1181" s="6"/>
      <c r="I1181" s="6"/>
      <c r="J1181" s="6"/>
      <c r="K1181" s="6"/>
      <c r="L1181" s="6"/>
      <c r="M1181" s="6"/>
      <c r="N1181" s="6"/>
      <c r="O1181" s="6"/>
      <c r="P1181" s="6"/>
      <c r="Q1181" s="6"/>
      <c r="R1181" s="6"/>
      <c r="S1181" s="6"/>
      <c r="T1181" s="11"/>
      <c r="U1181"/>
      <c r="V1181"/>
      <c r="W1181"/>
      <c r="X1181"/>
      <c r="Y1181"/>
      <c r="Z1181"/>
      <c r="AA1181"/>
      <c r="AB1181"/>
      <c r="AC1181"/>
      <c r="AD1181"/>
      <c r="AE1181"/>
      <c r="AF1181"/>
    </row>
    <row r="1182" spans="1:32" s="20" customFormat="1" ht="30">
      <c r="A1182" s="6">
        <v>1</v>
      </c>
      <c r="B1182" s="6"/>
      <c r="C1182" s="19" t="s">
        <v>1489</v>
      </c>
      <c r="D1182" s="8" t="s">
        <v>17</v>
      </c>
      <c r="E1182" s="9"/>
      <c r="F1182" s="9"/>
      <c r="G1182" s="9"/>
      <c r="H1182" s="10" t="s">
        <v>17</v>
      </c>
      <c r="I1182" s="9"/>
      <c r="J1182" s="10" t="s">
        <v>17</v>
      </c>
      <c r="K1182" s="8" t="s">
        <v>17</v>
      </c>
      <c r="L1182" s="7" t="s">
        <v>17</v>
      </c>
      <c r="M1182" s="7" t="s">
        <v>17</v>
      </c>
      <c r="N1182" s="9"/>
      <c r="O1182" s="9"/>
      <c r="P1182" s="9"/>
      <c r="Q1182" s="9"/>
      <c r="R1182" s="10" t="s">
        <v>17</v>
      </c>
      <c r="S1182" s="10" t="s">
        <v>17</v>
      </c>
      <c r="T1182" s="11" t="s">
        <v>17</v>
      </c>
      <c r="U1182"/>
      <c r="V1182"/>
      <c r="W1182"/>
      <c r="X1182"/>
      <c r="Y1182"/>
      <c r="Z1182"/>
      <c r="AA1182"/>
      <c r="AB1182"/>
      <c r="AC1182"/>
      <c r="AD1182"/>
      <c r="AE1182"/>
      <c r="AF1182"/>
    </row>
    <row r="1183" spans="1:32" s="20" customFormat="1" ht="42.75">
      <c r="A1183" s="6">
        <v>1</v>
      </c>
      <c r="B1183" s="6"/>
      <c r="C1183" s="7" t="s">
        <v>1490</v>
      </c>
      <c r="D1183" s="8" t="s">
        <v>1418</v>
      </c>
      <c r="E1183" s="9">
        <v>39122554</v>
      </c>
      <c r="F1183" s="9">
        <v>47438040</v>
      </c>
      <c r="G1183" s="9">
        <f>IFERROR(F1183-E1183,0)</f>
        <v>8315486</v>
      </c>
      <c r="H1183" s="36">
        <f>IFERROR((F1183/E1183-1)*100,0)</f>
        <v>21.254967147594716</v>
      </c>
      <c r="I1183" s="9">
        <v>119847000</v>
      </c>
      <c r="J1183" s="12">
        <v>39.6</v>
      </c>
      <c r="K1183" s="8" t="s">
        <v>17</v>
      </c>
      <c r="L1183" s="7" t="s">
        <v>17</v>
      </c>
      <c r="M1183" s="7" t="s">
        <v>17</v>
      </c>
      <c r="N1183" s="9"/>
      <c r="O1183" s="9"/>
      <c r="P1183" s="9"/>
      <c r="Q1183" s="9"/>
      <c r="R1183" s="10" t="s">
        <v>17</v>
      </c>
      <c r="S1183" s="10" t="s">
        <v>17</v>
      </c>
      <c r="T1183" s="11" t="s">
        <v>17</v>
      </c>
      <c r="U1183"/>
      <c r="V1183"/>
      <c r="W1183"/>
      <c r="X1183"/>
      <c r="Y1183"/>
      <c r="Z1183"/>
      <c r="AA1183"/>
      <c r="AB1183"/>
      <c r="AC1183"/>
      <c r="AD1183"/>
      <c r="AE1183"/>
      <c r="AF1183"/>
    </row>
    <row r="1184" spans="1:32" s="20" customFormat="1" ht="28.5">
      <c r="A1184" s="6">
        <v>1</v>
      </c>
      <c r="B1184" s="6"/>
      <c r="C1184" s="7" t="s">
        <v>1491</v>
      </c>
      <c r="D1184" s="8" t="s">
        <v>17</v>
      </c>
      <c r="E1184" s="9"/>
      <c r="F1184" s="9"/>
      <c r="G1184" s="9"/>
      <c r="H1184" s="10" t="s">
        <v>17</v>
      </c>
      <c r="I1184" s="9"/>
      <c r="J1184" s="10" t="s">
        <v>17</v>
      </c>
      <c r="K1184" s="8" t="s">
        <v>22</v>
      </c>
      <c r="L1184" s="7" t="s">
        <v>1492</v>
      </c>
      <c r="M1184" s="7" t="s">
        <v>1493</v>
      </c>
      <c r="N1184" s="9">
        <v>25000000</v>
      </c>
      <c r="O1184" s="9">
        <v>10500000</v>
      </c>
      <c r="P1184" s="9">
        <v>8320851</v>
      </c>
      <c r="Q1184" s="9">
        <v>8279951</v>
      </c>
      <c r="R1184" s="13">
        <v>33.1</v>
      </c>
      <c r="S1184" s="13">
        <v>-21.1</v>
      </c>
      <c r="T1184" s="11" t="s">
        <v>3364</v>
      </c>
      <c r="U1184"/>
      <c r="V1184"/>
      <c r="W1184"/>
      <c r="X1184"/>
      <c r="Y1184"/>
      <c r="Z1184"/>
      <c r="AA1184"/>
      <c r="AB1184"/>
      <c r="AC1184"/>
      <c r="AD1184"/>
      <c r="AE1184"/>
      <c r="AF1184"/>
    </row>
    <row r="1185" spans="1:32" s="20" customFormat="1" ht="28.5">
      <c r="A1185" s="6">
        <v>1</v>
      </c>
      <c r="B1185" s="6"/>
      <c r="C1185" s="6"/>
      <c r="D1185" s="8" t="s">
        <v>17</v>
      </c>
      <c r="E1185" s="9"/>
      <c r="F1185" s="9"/>
      <c r="G1185" s="9"/>
      <c r="H1185" s="10" t="s">
        <v>17</v>
      </c>
      <c r="I1185" s="9"/>
      <c r="J1185" s="10" t="s">
        <v>17</v>
      </c>
      <c r="K1185" s="8" t="s">
        <v>22</v>
      </c>
      <c r="L1185" s="7" t="s">
        <v>1494</v>
      </c>
      <c r="M1185" s="7" t="s">
        <v>81</v>
      </c>
      <c r="N1185" s="9">
        <v>1300</v>
      </c>
      <c r="O1185" s="9">
        <v>450</v>
      </c>
      <c r="P1185" s="9">
        <v>671</v>
      </c>
      <c r="Q1185" s="9">
        <v>471</v>
      </c>
      <c r="R1185" s="13">
        <v>36.200000000000003</v>
      </c>
      <c r="S1185" s="13">
        <v>4.7</v>
      </c>
      <c r="T1185" s="11" t="s">
        <v>3365</v>
      </c>
      <c r="U1185"/>
      <c r="V1185"/>
      <c r="W1185"/>
      <c r="X1185"/>
      <c r="Y1185"/>
      <c r="Z1185"/>
      <c r="AA1185"/>
      <c r="AB1185"/>
      <c r="AC1185"/>
      <c r="AD1185"/>
      <c r="AE1185"/>
      <c r="AF1185"/>
    </row>
    <row r="1186" spans="1:32" s="20" customFormat="1" ht="57">
      <c r="A1186" s="6">
        <v>1</v>
      </c>
      <c r="B1186" s="6"/>
      <c r="C1186" s="6"/>
      <c r="D1186" s="8" t="s">
        <v>17</v>
      </c>
      <c r="E1186" s="9"/>
      <c r="F1186" s="9"/>
      <c r="G1186" s="9"/>
      <c r="H1186" s="10" t="s">
        <v>17</v>
      </c>
      <c r="I1186" s="9"/>
      <c r="J1186" s="10" t="s">
        <v>17</v>
      </c>
      <c r="K1186" s="8" t="s">
        <v>22</v>
      </c>
      <c r="L1186" s="7" t="s">
        <v>1495</v>
      </c>
      <c r="M1186" s="7" t="s">
        <v>1496</v>
      </c>
      <c r="N1186" s="9">
        <v>155</v>
      </c>
      <c r="O1186" s="9">
        <v>65</v>
      </c>
      <c r="P1186" s="9">
        <v>82</v>
      </c>
      <c r="Q1186" s="9">
        <v>33</v>
      </c>
      <c r="R1186" s="13">
        <v>21.3</v>
      </c>
      <c r="S1186" s="13">
        <v>-49.2</v>
      </c>
      <c r="T1186" s="11" t="s">
        <v>3366</v>
      </c>
      <c r="U1186"/>
      <c r="V1186"/>
      <c r="W1186"/>
      <c r="X1186"/>
      <c r="Y1186"/>
      <c r="Z1186"/>
      <c r="AA1186"/>
      <c r="AB1186"/>
      <c r="AC1186"/>
      <c r="AD1186"/>
      <c r="AE1186"/>
      <c r="AF1186"/>
    </row>
    <row r="1187" spans="1:32" s="20" customFormat="1">
      <c r="A1187" s="6">
        <v>1</v>
      </c>
      <c r="B1187" s="6"/>
      <c r="C1187" s="6"/>
      <c r="D1187" s="6"/>
      <c r="E1187" s="6"/>
      <c r="F1187" s="6"/>
      <c r="G1187" s="6"/>
      <c r="H1187" s="6"/>
      <c r="I1187" s="6"/>
      <c r="J1187" s="6"/>
      <c r="K1187" s="6"/>
      <c r="L1187" s="6"/>
      <c r="M1187" s="6"/>
      <c r="N1187" s="6"/>
      <c r="O1187" s="6"/>
      <c r="P1187" s="6"/>
      <c r="Q1187" s="6"/>
      <c r="R1187" s="6"/>
      <c r="S1187" s="6"/>
      <c r="T1187" s="11"/>
      <c r="U1187"/>
      <c r="V1187"/>
      <c r="W1187"/>
      <c r="X1187"/>
      <c r="Y1187"/>
      <c r="Z1187"/>
      <c r="AA1187"/>
      <c r="AB1187"/>
      <c r="AC1187"/>
      <c r="AD1187"/>
      <c r="AE1187"/>
      <c r="AF1187"/>
    </row>
    <row r="1188" spans="1:32" s="20" customFormat="1" ht="28.5">
      <c r="A1188" s="6">
        <v>1</v>
      </c>
      <c r="B1188" s="6"/>
      <c r="C1188" s="6"/>
      <c r="D1188" s="8" t="s">
        <v>17</v>
      </c>
      <c r="E1188" s="9"/>
      <c r="F1188" s="9"/>
      <c r="G1188" s="9"/>
      <c r="H1188" s="10" t="s">
        <v>17</v>
      </c>
      <c r="I1188" s="9"/>
      <c r="J1188" s="10" t="s">
        <v>17</v>
      </c>
      <c r="K1188" s="8" t="s">
        <v>22</v>
      </c>
      <c r="L1188" s="7" t="s">
        <v>1497</v>
      </c>
      <c r="M1188" s="7" t="s">
        <v>288</v>
      </c>
      <c r="N1188" s="9">
        <v>13500</v>
      </c>
      <c r="O1188" s="9">
        <v>5900</v>
      </c>
      <c r="P1188" s="9">
        <v>3967</v>
      </c>
      <c r="Q1188" s="9">
        <v>3948</v>
      </c>
      <c r="R1188" s="13">
        <v>29.2</v>
      </c>
      <c r="S1188" s="13">
        <v>-33.1</v>
      </c>
      <c r="T1188" s="11" t="s">
        <v>3367</v>
      </c>
      <c r="U1188"/>
      <c r="V1188"/>
      <c r="W1188"/>
      <c r="X1188"/>
      <c r="Y1188"/>
      <c r="Z1188"/>
      <c r="AA1188"/>
      <c r="AB1188"/>
      <c r="AC1188"/>
      <c r="AD1188"/>
      <c r="AE1188"/>
      <c r="AF1188"/>
    </row>
    <row r="1189" spans="1:32" s="20" customFormat="1" ht="28.5">
      <c r="A1189" s="6">
        <v>1</v>
      </c>
      <c r="B1189" s="6"/>
      <c r="C1189" s="6"/>
      <c r="D1189" s="8" t="s">
        <v>17</v>
      </c>
      <c r="E1189" s="9"/>
      <c r="F1189" s="9"/>
      <c r="G1189" s="9"/>
      <c r="H1189" s="10" t="s">
        <v>17</v>
      </c>
      <c r="I1189" s="9"/>
      <c r="J1189" s="10" t="s">
        <v>17</v>
      </c>
      <c r="K1189" s="8" t="s">
        <v>22</v>
      </c>
      <c r="L1189" s="7" t="s">
        <v>1498</v>
      </c>
      <c r="M1189" s="7" t="s">
        <v>1499</v>
      </c>
      <c r="N1189" s="9">
        <v>230</v>
      </c>
      <c r="O1189" s="9">
        <v>200</v>
      </c>
      <c r="P1189" s="9">
        <v>192</v>
      </c>
      <c r="Q1189" s="9">
        <v>201</v>
      </c>
      <c r="R1189" s="13">
        <v>87.4</v>
      </c>
      <c r="S1189" s="13">
        <v>0.5</v>
      </c>
      <c r="T1189" s="11" t="s">
        <v>3368</v>
      </c>
      <c r="U1189"/>
      <c r="V1189"/>
      <c r="W1189"/>
      <c r="X1189"/>
      <c r="Y1189"/>
      <c r="Z1189"/>
      <c r="AA1189"/>
      <c r="AB1189"/>
      <c r="AC1189"/>
      <c r="AD1189"/>
      <c r="AE1189"/>
      <c r="AF1189"/>
    </row>
    <row r="1190" spans="1:32" s="20" customFormat="1" ht="28.5">
      <c r="A1190" s="6">
        <v>1</v>
      </c>
      <c r="B1190" s="6"/>
      <c r="C1190" s="6"/>
      <c r="D1190" s="8" t="s">
        <v>17</v>
      </c>
      <c r="E1190" s="9"/>
      <c r="F1190" s="9"/>
      <c r="G1190" s="9"/>
      <c r="H1190" s="10" t="s">
        <v>17</v>
      </c>
      <c r="I1190" s="9"/>
      <c r="J1190" s="10" t="s">
        <v>17</v>
      </c>
      <c r="K1190" s="8" t="s">
        <v>22</v>
      </c>
      <c r="L1190" s="7" t="s">
        <v>1500</v>
      </c>
      <c r="M1190" s="7" t="s">
        <v>1501</v>
      </c>
      <c r="N1190" s="9">
        <v>380</v>
      </c>
      <c r="O1190" s="9">
        <v>130</v>
      </c>
      <c r="P1190" s="9">
        <v>142</v>
      </c>
      <c r="Q1190" s="9">
        <v>151</v>
      </c>
      <c r="R1190" s="13">
        <v>39.700000000000003</v>
      </c>
      <c r="S1190" s="13">
        <v>16.2</v>
      </c>
      <c r="T1190" s="11" t="s">
        <v>3369</v>
      </c>
      <c r="U1190"/>
      <c r="V1190"/>
      <c r="W1190"/>
      <c r="X1190"/>
      <c r="Y1190"/>
      <c r="Z1190"/>
      <c r="AA1190"/>
      <c r="AB1190"/>
      <c r="AC1190"/>
      <c r="AD1190"/>
      <c r="AE1190"/>
      <c r="AF1190"/>
    </row>
    <row r="1191" spans="1:32" s="20" customFormat="1" ht="45">
      <c r="A1191" s="6">
        <v>1</v>
      </c>
      <c r="B1191" s="6"/>
      <c r="C1191" s="19" t="s">
        <v>1502</v>
      </c>
      <c r="D1191" s="8" t="s">
        <v>17</v>
      </c>
      <c r="E1191" s="9"/>
      <c r="F1191" s="9"/>
      <c r="G1191" s="9"/>
      <c r="H1191" s="10" t="s">
        <v>17</v>
      </c>
      <c r="I1191" s="9"/>
      <c r="J1191" s="10" t="s">
        <v>17</v>
      </c>
      <c r="K1191" s="8" t="s">
        <v>17</v>
      </c>
      <c r="L1191" s="7" t="s">
        <v>17</v>
      </c>
      <c r="M1191" s="7" t="s">
        <v>17</v>
      </c>
      <c r="N1191" s="9"/>
      <c r="O1191" s="9"/>
      <c r="P1191" s="9"/>
      <c r="Q1191" s="9"/>
      <c r="R1191" s="10" t="s">
        <v>17</v>
      </c>
      <c r="S1191" s="10" t="s">
        <v>17</v>
      </c>
      <c r="T1191" s="11" t="s">
        <v>17</v>
      </c>
      <c r="U1191"/>
      <c r="V1191"/>
      <c r="W1191"/>
      <c r="X1191"/>
      <c r="Y1191"/>
      <c r="Z1191"/>
      <c r="AA1191"/>
      <c r="AB1191"/>
      <c r="AC1191"/>
      <c r="AD1191"/>
      <c r="AE1191"/>
      <c r="AF1191"/>
    </row>
    <row r="1192" spans="1:32" s="20" customFormat="1" ht="57">
      <c r="A1192" s="6">
        <v>1</v>
      </c>
      <c r="B1192" s="6"/>
      <c r="C1192" s="7" t="s">
        <v>1503</v>
      </c>
      <c r="D1192" s="8" t="s">
        <v>428</v>
      </c>
      <c r="E1192" s="9">
        <v>3469120</v>
      </c>
      <c r="F1192" s="9">
        <v>21921671</v>
      </c>
      <c r="G1192" s="9">
        <f t="shared" ref="G1192:G1193" si="28">IFERROR(F1192-E1192,0)</f>
        <v>18452551</v>
      </c>
      <c r="H1192" s="36">
        <f t="shared" ref="H1192:H1193" si="29">IFERROR((F1192/E1192-1)*100,0)</f>
        <v>531.9086973065215</v>
      </c>
      <c r="I1192" s="9">
        <v>22433000</v>
      </c>
      <c r="J1192" s="12">
        <v>97.7</v>
      </c>
      <c r="K1192" s="8" t="s">
        <v>17</v>
      </c>
      <c r="L1192" s="7" t="s">
        <v>17</v>
      </c>
      <c r="M1192" s="7" t="s">
        <v>17</v>
      </c>
      <c r="N1192" s="9"/>
      <c r="O1192" s="9"/>
      <c r="P1192" s="9"/>
      <c r="Q1192" s="9"/>
      <c r="R1192" s="10" t="s">
        <v>17</v>
      </c>
      <c r="S1192" s="10" t="s">
        <v>17</v>
      </c>
      <c r="T1192" s="11" t="s">
        <v>17</v>
      </c>
      <c r="U1192"/>
      <c r="V1192"/>
      <c r="W1192"/>
      <c r="X1192"/>
      <c r="Y1192"/>
      <c r="Z1192"/>
      <c r="AA1192"/>
      <c r="AB1192"/>
      <c r="AC1192"/>
      <c r="AD1192"/>
      <c r="AE1192"/>
      <c r="AF1192"/>
    </row>
    <row r="1193" spans="1:32" s="20" customFormat="1">
      <c r="A1193" s="6">
        <v>1</v>
      </c>
      <c r="B1193" s="6"/>
      <c r="C1193" s="6"/>
      <c r="D1193" s="8" t="s">
        <v>1418</v>
      </c>
      <c r="E1193" s="9">
        <v>1259413672</v>
      </c>
      <c r="F1193" s="9">
        <v>1595185467</v>
      </c>
      <c r="G1193" s="9">
        <f t="shared" si="28"/>
        <v>335771795</v>
      </c>
      <c r="H1193" s="36">
        <f t="shared" si="29"/>
        <v>26.660961562119677</v>
      </c>
      <c r="I1193" s="9">
        <v>3639515720</v>
      </c>
      <c r="J1193" s="12">
        <v>43.8</v>
      </c>
      <c r="K1193" s="8" t="s">
        <v>17</v>
      </c>
      <c r="L1193" s="7" t="s">
        <v>17</v>
      </c>
      <c r="M1193" s="7" t="s">
        <v>17</v>
      </c>
      <c r="N1193" s="9"/>
      <c r="O1193" s="9"/>
      <c r="P1193" s="9"/>
      <c r="Q1193" s="9"/>
      <c r="R1193" s="10" t="s">
        <v>17</v>
      </c>
      <c r="S1193" s="10" t="s">
        <v>17</v>
      </c>
      <c r="T1193" s="11" t="s">
        <v>17</v>
      </c>
      <c r="U1193"/>
      <c r="V1193"/>
      <c r="W1193"/>
      <c r="X1193"/>
      <c r="Y1193"/>
      <c r="Z1193"/>
      <c r="AA1193"/>
      <c r="AB1193"/>
      <c r="AC1193"/>
      <c r="AD1193"/>
      <c r="AE1193"/>
      <c r="AF1193"/>
    </row>
    <row r="1194" spans="1:32" s="20" customFormat="1" ht="42.75">
      <c r="A1194" s="6">
        <v>1</v>
      </c>
      <c r="B1194" s="6"/>
      <c r="C1194" s="7" t="s">
        <v>1504</v>
      </c>
      <c r="D1194" s="8" t="s">
        <v>17</v>
      </c>
      <c r="E1194" s="9"/>
      <c r="F1194" s="9"/>
      <c r="G1194" s="9"/>
      <c r="H1194" s="10" t="s">
        <v>17</v>
      </c>
      <c r="I1194" s="9"/>
      <c r="J1194" s="10" t="s">
        <v>17</v>
      </c>
      <c r="K1194" s="8" t="s">
        <v>22</v>
      </c>
      <c r="L1194" s="7" t="s">
        <v>1505</v>
      </c>
      <c r="M1194" s="7" t="s">
        <v>1506</v>
      </c>
      <c r="N1194" s="9">
        <v>680</v>
      </c>
      <c r="O1194" s="9">
        <v>340</v>
      </c>
      <c r="P1194" s="9">
        <v>260</v>
      </c>
      <c r="Q1194" s="9">
        <v>338</v>
      </c>
      <c r="R1194" s="13">
        <v>49.7</v>
      </c>
      <c r="S1194" s="13">
        <v>-0.6</v>
      </c>
      <c r="T1194" s="11" t="s">
        <v>1507</v>
      </c>
      <c r="U1194"/>
      <c r="V1194"/>
      <c r="W1194"/>
      <c r="X1194"/>
      <c r="Y1194"/>
      <c r="Z1194"/>
      <c r="AA1194"/>
      <c r="AB1194"/>
      <c r="AC1194"/>
      <c r="AD1194"/>
      <c r="AE1194"/>
      <c r="AF1194"/>
    </row>
    <row r="1195" spans="1:32" s="20" customFormat="1" ht="42.75">
      <c r="A1195" s="6">
        <v>1</v>
      </c>
      <c r="B1195" s="6"/>
      <c r="C1195" s="6"/>
      <c r="D1195" s="8" t="s">
        <v>17</v>
      </c>
      <c r="E1195" s="9"/>
      <c r="F1195" s="9"/>
      <c r="G1195" s="9"/>
      <c r="H1195" s="10" t="s">
        <v>17</v>
      </c>
      <c r="I1195" s="9"/>
      <c r="J1195" s="10" t="s">
        <v>17</v>
      </c>
      <c r="K1195" s="8" t="s">
        <v>22</v>
      </c>
      <c r="L1195" s="7" t="s">
        <v>1508</v>
      </c>
      <c r="M1195" s="7" t="s">
        <v>1509</v>
      </c>
      <c r="N1195" s="9">
        <v>150198</v>
      </c>
      <c r="O1195" s="9">
        <v>73100</v>
      </c>
      <c r="P1195" s="9">
        <v>19144</v>
      </c>
      <c r="Q1195" s="9">
        <v>92219</v>
      </c>
      <c r="R1195" s="13">
        <v>61.4</v>
      </c>
      <c r="S1195" s="13">
        <v>26.2</v>
      </c>
      <c r="T1195" s="11" t="s">
        <v>3370</v>
      </c>
      <c r="U1195"/>
      <c r="V1195"/>
      <c r="W1195"/>
      <c r="X1195"/>
      <c r="Y1195"/>
      <c r="Z1195"/>
      <c r="AA1195"/>
      <c r="AB1195"/>
      <c r="AC1195"/>
      <c r="AD1195"/>
      <c r="AE1195"/>
      <c r="AF1195"/>
    </row>
    <row r="1196" spans="1:32" s="20" customFormat="1">
      <c r="A1196" s="6">
        <v>1</v>
      </c>
      <c r="B1196" s="6"/>
      <c r="C1196" s="6"/>
      <c r="D1196" s="6"/>
      <c r="E1196" s="6"/>
      <c r="F1196" s="6"/>
      <c r="G1196" s="6"/>
      <c r="H1196" s="6"/>
      <c r="I1196" s="6"/>
      <c r="J1196" s="6"/>
      <c r="K1196" s="6"/>
      <c r="L1196" s="6"/>
      <c r="M1196" s="6"/>
      <c r="N1196" s="6"/>
      <c r="O1196" s="6"/>
      <c r="P1196" s="6"/>
      <c r="Q1196" s="6"/>
      <c r="R1196" s="6"/>
      <c r="S1196" s="6"/>
      <c r="T1196" s="11"/>
      <c r="U1196"/>
      <c r="V1196"/>
      <c r="W1196"/>
      <c r="X1196"/>
      <c r="Y1196"/>
      <c r="Z1196"/>
      <c r="AA1196"/>
      <c r="AB1196"/>
      <c r="AC1196"/>
      <c r="AD1196"/>
      <c r="AE1196"/>
      <c r="AF1196"/>
    </row>
    <row r="1197" spans="1:32" s="20" customFormat="1" ht="99.75">
      <c r="A1197" s="6">
        <v>1</v>
      </c>
      <c r="B1197" s="6"/>
      <c r="C1197" s="6"/>
      <c r="D1197" s="8" t="s">
        <v>17</v>
      </c>
      <c r="E1197" s="9"/>
      <c r="F1197" s="9"/>
      <c r="G1197" s="9"/>
      <c r="H1197" s="10" t="s">
        <v>17</v>
      </c>
      <c r="I1197" s="9"/>
      <c r="J1197" s="10" t="s">
        <v>17</v>
      </c>
      <c r="K1197" s="8" t="s">
        <v>22</v>
      </c>
      <c r="L1197" s="7" t="s">
        <v>1510</v>
      </c>
      <c r="M1197" s="7" t="s">
        <v>288</v>
      </c>
      <c r="N1197" s="9">
        <v>32</v>
      </c>
      <c r="O1197" s="9">
        <v>15</v>
      </c>
      <c r="P1197" s="9">
        <v>5</v>
      </c>
      <c r="Q1197" s="9">
        <v>10</v>
      </c>
      <c r="R1197" s="13">
        <v>31.3</v>
      </c>
      <c r="S1197" s="13">
        <v>-33.299999999999997</v>
      </c>
      <c r="T1197" s="11" t="s">
        <v>3107</v>
      </c>
      <c r="U1197"/>
      <c r="V1197"/>
      <c r="W1197"/>
      <c r="X1197"/>
      <c r="Y1197"/>
      <c r="Z1197"/>
      <c r="AA1197"/>
      <c r="AB1197"/>
      <c r="AC1197"/>
      <c r="AD1197"/>
      <c r="AE1197"/>
      <c r="AF1197"/>
    </row>
    <row r="1198" spans="1:32" s="20" customFormat="1">
      <c r="A1198" s="6">
        <v>1</v>
      </c>
      <c r="B1198" s="6"/>
      <c r="C1198" s="6"/>
      <c r="D1198" s="6"/>
      <c r="E1198" s="6"/>
      <c r="F1198" s="6"/>
      <c r="G1198" s="6"/>
      <c r="H1198" s="6"/>
      <c r="I1198" s="6"/>
      <c r="J1198" s="6"/>
      <c r="K1198" s="6"/>
      <c r="L1198" s="6"/>
      <c r="M1198" s="6"/>
      <c r="N1198" s="6"/>
      <c r="O1198" s="6"/>
      <c r="P1198" s="6"/>
      <c r="Q1198" s="6"/>
      <c r="R1198" s="6"/>
      <c r="S1198" s="6"/>
      <c r="T1198" s="11"/>
      <c r="U1198"/>
      <c r="V1198"/>
      <c r="W1198"/>
      <c r="X1198"/>
      <c r="Y1198"/>
      <c r="Z1198"/>
      <c r="AA1198"/>
      <c r="AB1198"/>
      <c r="AC1198"/>
      <c r="AD1198"/>
      <c r="AE1198"/>
      <c r="AF1198"/>
    </row>
    <row r="1199" spans="1:32" s="20" customFormat="1" ht="71.25">
      <c r="A1199" s="6">
        <v>1</v>
      </c>
      <c r="B1199" s="6"/>
      <c r="C1199" s="6"/>
      <c r="D1199" s="8" t="s">
        <v>17</v>
      </c>
      <c r="E1199" s="9"/>
      <c r="F1199" s="9"/>
      <c r="G1199" s="9"/>
      <c r="H1199" s="10" t="s">
        <v>17</v>
      </c>
      <c r="I1199" s="9"/>
      <c r="J1199" s="10" t="s">
        <v>17</v>
      </c>
      <c r="K1199" s="8" t="s">
        <v>22</v>
      </c>
      <c r="L1199" s="7" t="s">
        <v>1511</v>
      </c>
      <c r="M1199" s="7" t="s">
        <v>1512</v>
      </c>
      <c r="N1199" s="9">
        <v>1295</v>
      </c>
      <c r="O1199" s="9">
        <v>595</v>
      </c>
      <c r="P1199" s="9">
        <v>1484</v>
      </c>
      <c r="Q1199" s="9">
        <v>1583</v>
      </c>
      <c r="R1199" s="13">
        <v>122.2</v>
      </c>
      <c r="S1199" s="13">
        <v>166.1</v>
      </c>
      <c r="T1199" s="11" t="s">
        <v>1513</v>
      </c>
      <c r="U1199"/>
      <c r="V1199"/>
      <c r="W1199"/>
      <c r="X1199"/>
      <c r="Y1199"/>
      <c r="Z1199"/>
      <c r="AA1199"/>
      <c r="AB1199"/>
      <c r="AC1199"/>
      <c r="AD1199"/>
      <c r="AE1199"/>
      <c r="AF1199"/>
    </row>
    <row r="1200" spans="1:32" s="20" customFormat="1">
      <c r="A1200" s="6">
        <v>1</v>
      </c>
      <c r="B1200" s="6"/>
      <c r="C1200" s="6"/>
      <c r="D1200" s="6"/>
      <c r="E1200" s="6"/>
      <c r="F1200" s="6"/>
      <c r="G1200" s="6"/>
      <c r="H1200" s="6"/>
      <c r="I1200" s="6"/>
      <c r="J1200" s="6"/>
      <c r="K1200" s="6"/>
      <c r="L1200" s="6"/>
      <c r="M1200" s="6"/>
      <c r="N1200" s="6"/>
      <c r="O1200" s="6"/>
      <c r="P1200" s="6"/>
      <c r="Q1200" s="6"/>
      <c r="R1200" s="6"/>
      <c r="S1200" s="6"/>
      <c r="T1200" s="11"/>
      <c r="U1200"/>
      <c r="V1200"/>
      <c r="W1200"/>
      <c r="X1200"/>
      <c r="Y1200"/>
      <c r="Z1200"/>
      <c r="AA1200"/>
      <c r="AB1200"/>
      <c r="AC1200"/>
      <c r="AD1200"/>
      <c r="AE1200"/>
      <c r="AF1200"/>
    </row>
    <row r="1201" spans="1:32" s="20" customFormat="1" ht="85.5">
      <c r="A1201" s="6">
        <v>1</v>
      </c>
      <c r="B1201" s="6"/>
      <c r="C1201" s="6"/>
      <c r="D1201" s="8" t="s">
        <v>17</v>
      </c>
      <c r="E1201" s="9"/>
      <c r="F1201" s="9"/>
      <c r="G1201" s="9"/>
      <c r="H1201" s="10" t="s">
        <v>17</v>
      </c>
      <c r="I1201" s="9"/>
      <c r="J1201" s="10" t="s">
        <v>17</v>
      </c>
      <c r="K1201" s="8" t="s">
        <v>22</v>
      </c>
      <c r="L1201" s="7" t="s">
        <v>1514</v>
      </c>
      <c r="M1201" s="7" t="s">
        <v>1515</v>
      </c>
      <c r="N1201" s="9">
        <v>16</v>
      </c>
      <c r="O1201" s="9">
        <v>8</v>
      </c>
      <c r="P1201" s="9">
        <v>13</v>
      </c>
      <c r="Q1201" s="9">
        <v>14</v>
      </c>
      <c r="R1201" s="13">
        <v>87.5</v>
      </c>
      <c r="S1201" s="13">
        <v>75</v>
      </c>
      <c r="T1201" s="11" t="s">
        <v>1516</v>
      </c>
      <c r="U1201"/>
      <c r="V1201"/>
      <c r="W1201"/>
      <c r="X1201"/>
      <c r="Y1201"/>
      <c r="Z1201"/>
      <c r="AA1201"/>
      <c r="AB1201"/>
      <c r="AC1201"/>
      <c r="AD1201"/>
      <c r="AE1201"/>
      <c r="AF1201"/>
    </row>
    <row r="1202" spans="1:32" s="20" customFormat="1">
      <c r="A1202" s="6">
        <v>1</v>
      </c>
      <c r="B1202" s="6"/>
      <c r="C1202" s="6"/>
      <c r="D1202" s="6"/>
      <c r="E1202" s="6"/>
      <c r="F1202" s="6"/>
      <c r="G1202" s="6"/>
      <c r="H1202" s="6"/>
      <c r="I1202" s="6"/>
      <c r="J1202" s="6"/>
      <c r="K1202" s="6"/>
      <c r="L1202" s="6"/>
      <c r="M1202" s="6"/>
      <c r="N1202" s="6"/>
      <c r="O1202" s="6"/>
      <c r="P1202" s="6"/>
      <c r="Q1202" s="6"/>
      <c r="R1202" s="6"/>
      <c r="S1202" s="6"/>
      <c r="T1202" s="11"/>
      <c r="U1202"/>
      <c r="V1202"/>
      <c r="W1202"/>
      <c r="X1202"/>
      <c r="Y1202"/>
      <c r="Z1202"/>
      <c r="AA1202"/>
      <c r="AB1202"/>
      <c r="AC1202"/>
      <c r="AD1202"/>
      <c r="AE1202"/>
      <c r="AF1202"/>
    </row>
    <row r="1203" spans="1:32" s="20" customFormat="1" ht="99.75">
      <c r="A1203" s="6">
        <v>1</v>
      </c>
      <c r="B1203" s="6"/>
      <c r="C1203" s="6"/>
      <c r="D1203" s="8" t="s">
        <v>17</v>
      </c>
      <c r="E1203" s="9"/>
      <c r="F1203" s="9"/>
      <c r="G1203" s="9"/>
      <c r="H1203" s="10" t="s">
        <v>17</v>
      </c>
      <c r="I1203" s="9"/>
      <c r="J1203" s="10" t="s">
        <v>17</v>
      </c>
      <c r="K1203" s="8" t="s">
        <v>22</v>
      </c>
      <c r="L1203" s="7" t="s">
        <v>1517</v>
      </c>
      <c r="M1203" s="7" t="s">
        <v>1518</v>
      </c>
      <c r="N1203" s="9">
        <v>23</v>
      </c>
      <c r="O1203" s="9">
        <v>11</v>
      </c>
      <c r="P1203" s="9">
        <v>12</v>
      </c>
      <c r="Q1203" s="9">
        <v>8</v>
      </c>
      <c r="R1203" s="13">
        <v>34.799999999999997</v>
      </c>
      <c r="S1203" s="13">
        <v>-27.3</v>
      </c>
      <c r="T1203" s="11" t="s">
        <v>1519</v>
      </c>
      <c r="U1203"/>
      <c r="V1203"/>
      <c r="W1203"/>
      <c r="X1203"/>
      <c r="Y1203"/>
      <c r="Z1203"/>
      <c r="AA1203"/>
      <c r="AB1203"/>
      <c r="AC1203"/>
      <c r="AD1203"/>
      <c r="AE1203"/>
      <c r="AF1203"/>
    </row>
    <row r="1204" spans="1:32" s="20" customFormat="1">
      <c r="A1204" s="6">
        <v>1</v>
      </c>
      <c r="B1204" s="6"/>
      <c r="C1204" s="6"/>
      <c r="D1204" s="6"/>
      <c r="E1204" s="6"/>
      <c r="F1204" s="6"/>
      <c r="G1204" s="6"/>
      <c r="H1204" s="6"/>
      <c r="I1204" s="6"/>
      <c r="J1204" s="6"/>
      <c r="K1204" s="6"/>
      <c r="L1204" s="6"/>
      <c r="M1204" s="6"/>
      <c r="N1204" s="6"/>
      <c r="O1204" s="6"/>
      <c r="P1204" s="6"/>
      <c r="Q1204" s="6"/>
      <c r="R1204" s="6"/>
      <c r="S1204" s="6"/>
      <c r="T1204" s="11"/>
      <c r="U1204"/>
      <c r="V1204"/>
      <c r="W1204"/>
      <c r="X1204"/>
      <c r="Y1204"/>
      <c r="Z1204"/>
      <c r="AA1204"/>
      <c r="AB1204"/>
      <c r="AC1204"/>
      <c r="AD1204"/>
      <c r="AE1204"/>
      <c r="AF1204"/>
    </row>
    <row r="1205" spans="1:32" s="20" customFormat="1" ht="156.75">
      <c r="A1205" s="6">
        <v>1</v>
      </c>
      <c r="B1205" s="6"/>
      <c r="C1205" s="6"/>
      <c r="D1205" s="8" t="s">
        <v>17</v>
      </c>
      <c r="E1205" s="9"/>
      <c r="F1205" s="9"/>
      <c r="G1205" s="9"/>
      <c r="H1205" s="10" t="s">
        <v>17</v>
      </c>
      <c r="I1205" s="9"/>
      <c r="J1205" s="10" t="s">
        <v>17</v>
      </c>
      <c r="K1205" s="8" t="s">
        <v>22</v>
      </c>
      <c r="L1205" s="7" t="s">
        <v>1520</v>
      </c>
      <c r="M1205" s="7" t="s">
        <v>1521</v>
      </c>
      <c r="N1205" s="9">
        <v>4904</v>
      </c>
      <c r="O1205" s="9">
        <v>2294</v>
      </c>
      <c r="P1205" s="9">
        <v>1418</v>
      </c>
      <c r="Q1205" s="9">
        <v>2082</v>
      </c>
      <c r="R1205" s="13">
        <v>42.5</v>
      </c>
      <c r="S1205" s="13">
        <v>-9.1999999999999993</v>
      </c>
      <c r="T1205" s="11" t="s">
        <v>1522</v>
      </c>
      <c r="U1205"/>
      <c r="V1205"/>
      <c r="W1205"/>
      <c r="X1205"/>
      <c r="Y1205"/>
      <c r="Z1205"/>
      <c r="AA1205"/>
      <c r="AB1205"/>
      <c r="AC1205"/>
      <c r="AD1205"/>
      <c r="AE1205"/>
      <c r="AF1205"/>
    </row>
    <row r="1206" spans="1:32" s="20" customFormat="1">
      <c r="A1206" s="6">
        <v>1</v>
      </c>
      <c r="B1206" s="6"/>
      <c r="C1206" s="6"/>
      <c r="D1206" s="6"/>
      <c r="E1206" s="6"/>
      <c r="F1206" s="6"/>
      <c r="G1206" s="6"/>
      <c r="H1206" s="6"/>
      <c r="I1206" s="6"/>
      <c r="J1206" s="6"/>
      <c r="K1206" s="6"/>
      <c r="L1206" s="6"/>
      <c r="M1206" s="6"/>
      <c r="N1206" s="6"/>
      <c r="O1206" s="6"/>
      <c r="P1206" s="6"/>
      <c r="Q1206" s="6"/>
      <c r="R1206" s="6"/>
      <c r="S1206" s="6"/>
      <c r="T1206" s="11"/>
      <c r="U1206"/>
      <c r="V1206"/>
      <c r="W1206"/>
      <c r="X1206"/>
      <c r="Y1206"/>
      <c r="Z1206"/>
      <c r="AA1206"/>
      <c r="AB1206"/>
      <c r="AC1206"/>
      <c r="AD1206"/>
      <c r="AE1206"/>
      <c r="AF1206"/>
    </row>
    <row r="1207" spans="1:32" s="20" customFormat="1" ht="85.5">
      <c r="A1207" s="6">
        <v>1</v>
      </c>
      <c r="B1207" s="6"/>
      <c r="C1207" s="6"/>
      <c r="D1207" s="8" t="s">
        <v>17</v>
      </c>
      <c r="E1207" s="9"/>
      <c r="F1207" s="9"/>
      <c r="G1207" s="9"/>
      <c r="H1207" s="10" t="s">
        <v>17</v>
      </c>
      <c r="I1207" s="9"/>
      <c r="J1207" s="10" t="s">
        <v>17</v>
      </c>
      <c r="K1207" s="8" t="s">
        <v>22</v>
      </c>
      <c r="L1207" s="7" t="s">
        <v>1523</v>
      </c>
      <c r="M1207" s="7" t="s">
        <v>288</v>
      </c>
      <c r="N1207" s="9">
        <v>384860</v>
      </c>
      <c r="O1207" s="9">
        <v>187600</v>
      </c>
      <c r="P1207" s="9">
        <v>125269</v>
      </c>
      <c r="Q1207" s="9">
        <v>126394</v>
      </c>
      <c r="R1207" s="13">
        <v>32.799999999999997</v>
      </c>
      <c r="S1207" s="13">
        <v>-32.6</v>
      </c>
      <c r="T1207" s="11" t="s">
        <v>3371</v>
      </c>
      <c r="U1207"/>
      <c r="V1207"/>
      <c r="W1207"/>
      <c r="X1207"/>
      <c r="Y1207"/>
      <c r="Z1207"/>
      <c r="AA1207"/>
      <c r="AB1207"/>
      <c r="AC1207"/>
      <c r="AD1207"/>
      <c r="AE1207"/>
      <c r="AF1207"/>
    </row>
    <row r="1208" spans="1:32" s="20" customFormat="1">
      <c r="A1208" s="6">
        <v>1</v>
      </c>
      <c r="B1208" s="6"/>
      <c r="C1208" s="6"/>
      <c r="D1208" s="6"/>
      <c r="E1208" s="6"/>
      <c r="F1208" s="6"/>
      <c r="G1208" s="6"/>
      <c r="H1208" s="6"/>
      <c r="I1208" s="6"/>
      <c r="J1208" s="6"/>
      <c r="K1208" s="6"/>
      <c r="L1208" s="6"/>
      <c r="M1208" s="6"/>
      <c r="N1208" s="6"/>
      <c r="O1208" s="6"/>
      <c r="P1208" s="6"/>
      <c r="Q1208" s="6"/>
      <c r="R1208" s="6"/>
      <c r="S1208" s="6"/>
      <c r="T1208" s="11"/>
      <c r="U1208"/>
      <c r="V1208"/>
      <c r="W1208"/>
      <c r="X1208"/>
      <c r="Y1208"/>
      <c r="Z1208"/>
      <c r="AA1208"/>
      <c r="AB1208"/>
      <c r="AC1208"/>
      <c r="AD1208"/>
      <c r="AE1208"/>
      <c r="AF1208"/>
    </row>
    <row r="1209" spans="1:32" s="20" customFormat="1" ht="28.5">
      <c r="A1209" s="6">
        <v>1</v>
      </c>
      <c r="B1209" s="6"/>
      <c r="C1209" s="6"/>
      <c r="D1209" s="8" t="s">
        <v>17</v>
      </c>
      <c r="E1209" s="9"/>
      <c r="F1209" s="9"/>
      <c r="G1209" s="9"/>
      <c r="H1209" s="10" t="s">
        <v>17</v>
      </c>
      <c r="I1209" s="9"/>
      <c r="J1209" s="10" t="s">
        <v>17</v>
      </c>
      <c r="K1209" s="8" t="s">
        <v>22</v>
      </c>
      <c r="L1209" s="7" t="s">
        <v>1524</v>
      </c>
      <c r="M1209" s="7" t="s">
        <v>1525</v>
      </c>
      <c r="N1209" s="9">
        <v>2800</v>
      </c>
      <c r="O1209" s="9">
        <v>1400</v>
      </c>
      <c r="P1209" s="9">
        <v>1025</v>
      </c>
      <c r="Q1209" s="9">
        <v>1098</v>
      </c>
      <c r="R1209" s="13">
        <v>39.200000000000003</v>
      </c>
      <c r="S1209" s="13">
        <v>-21.6</v>
      </c>
      <c r="T1209" s="11" t="s">
        <v>1507</v>
      </c>
      <c r="U1209"/>
      <c r="V1209"/>
      <c r="W1209"/>
      <c r="X1209"/>
      <c r="Y1209"/>
      <c r="Z1209"/>
      <c r="AA1209"/>
      <c r="AB1209"/>
      <c r="AC1209"/>
      <c r="AD1209"/>
      <c r="AE1209"/>
      <c r="AF1209"/>
    </row>
    <row r="1210" spans="1:32" s="20" customFormat="1">
      <c r="A1210" s="6">
        <v>1</v>
      </c>
      <c r="B1210" s="6"/>
      <c r="C1210" s="6"/>
      <c r="D1210" s="6"/>
      <c r="E1210" s="6"/>
      <c r="F1210" s="6"/>
      <c r="G1210" s="6"/>
      <c r="H1210" s="6"/>
      <c r="I1210" s="6"/>
      <c r="J1210" s="6"/>
      <c r="K1210" s="6"/>
      <c r="L1210" s="7"/>
      <c r="M1210" s="6"/>
      <c r="N1210" s="6"/>
      <c r="O1210" s="6"/>
      <c r="P1210" s="6"/>
      <c r="Q1210" s="6"/>
      <c r="R1210" s="6"/>
      <c r="S1210" s="6"/>
      <c r="T1210" s="6"/>
      <c r="U1210"/>
      <c r="V1210"/>
      <c r="W1210"/>
      <c r="X1210"/>
      <c r="Y1210"/>
      <c r="Z1210"/>
      <c r="AA1210"/>
      <c r="AB1210"/>
      <c r="AC1210"/>
      <c r="AD1210"/>
      <c r="AE1210"/>
      <c r="AF1210"/>
    </row>
    <row r="1211" spans="1:32" s="20" customFormat="1" ht="99.75">
      <c r="A1211" s="6">
        <v>1</v>
      </c>
      <c r="B1211" s="6"/>
      <c r="C1211" s="6"/>
      <c r="D1211" s="8" t="s">
        <v>17</v>
      </c>
      <c r="E1211" s="9"/>
      <c r="F1211" s="9"/>
      <c r="G1211" s="9"/>
      <c r="H1211" s="10" t="s">
        <v>17</v>
      </c>
      <c r="I1211" s="9"/>
      <c r="J1211" s="10" t="s">
        <v>17</v>
      </c>
      <c r="K1211" s="8" t="s">
        <v>22</v>
      </c>
      <c r="L1211" s="7" t="s">
        <v>1526</v>
      </c>
      <c r="M1211" s="7" t="s">
        <v>1527</v>
      </c>
      <c r="N1211" s="9">
        <v>134232</v>
      </c>
      <c r="O1211" s="9">
        <v>62048</v>
      </c>
      <c r="P1211" s="9">
        <v>32653</v>
      </c>
      <c r="Q1211" s="9">
        <v>28666</v>
      </c>
      <c r="R1211" s="13">
        <v>21.4</v>
      </c>
      <c r="S1211" s="13">
        <v>-53.8</v>
      </c>
      <c r="T1211" s="11" t="s">
        <v>3372</v>
      </c>
      <c r="U1211"/>
      <c r="V1211"/>
      <c r="W1211"/>
      <c r="X1211"/>
      <c r="Y1211"/>
      <c r="Z1211"/>
      <c r="AA1211"/>
      <c r="AB1211"/>
      <c r="AC1211"/>
      <c r="AD1211"/>
      <c r="AE1211"/>
      <c r="AF1211"/>
    </row>
    <row r="1212" spans="1:32" s="20" customFormat="1">
      <c r="A1212" s="6">
        <v>1</v>
      </c>
      <c r="B1212" s="6"/>
      <c r="C1212" s="6"/>
      <c r="D1212" s="6"/>
      <c r="E1212" s="6"/>
      <c r="F1212" s="6"/>
      <c r="G1212" s="6"/>
      <c r="H1212" s="6"/>
      <c r="I1212" s="6"/>
      <c r="J1212" s="6"/>
      <c r="K1212" s="6"/>
      <c r="L1212" s="7"/>
      <c r="M1212" s="6"/>
      <c r="N1212" s="6"/>
      <c r="O1212" s="6"/>
      <c r="P1212" s="6"/>
      <c r="Q1212" s="6"/>
      <c r="R1212" s="6"/>
      <c r="S1212" s="6"/>
      <c r="T1212" s="11"/>
      <c r="U1212"/>
      <c r="V1212"/>
      <c r="W1212"/>
      <c r="X1212"/>
      <c r="Y1212"/>
      <c r="Z1212"/>
      <c r="AA1212"/>
      <c r="AB1212"/>
      <c r="AC1212"/>
      <c r="AD1212"/>
      <c r="AE1212"/>
      <c r="AF1212"/>
    </row>
    <row r="1213" spans="1:32" s="20" customFormat="1">
      <c r="A1213" s="6">
        <v>1</v>
      </c>
      <c r="B1213" s="6"/>
      <c r="C1213" s="6"/>
      <c r="D1213" s="6"/>
      <c r="E1213" s="6"/>
      <c r="F1213" s="6"/>
      <c r="G1213" s="6"/>
      <c r="H1213" s="6"/>
      <c r="I1213" s="6"/>
      <c r="J1213" s="6"/>
      <c r="K1213" s="6"/>
      <c r="L1213" s="6"/>
      <c r="M1213" s="6"/>
      <c r="N1213" s="6"/>
      <c r="O1213" s="6"/>
      <c r="P1213" s="6"/>
      <c r="Q1213" s="6"/>
      <c r="R1213" s="6"/>
      <c r="S1213" s="6"/>
      <c r="T1213" s="11"/>
      <c r="U1213"/>
      <c r="V1213"/>
      <c r="W1213"/>
      <c r="X1213"/>
      <c r="Y1213"/>
      <c r="Z1213"/>
      <c r="AA1213"/>
      <c r="AB1213"/>
      <c r="AC1213"/>
      <c r="AD1213"/>
      <c r="AE1213"/>
      <c r="AF1213"/>
    </row>
    <row r="1214" spans="1:32" s="20" customFormat="1" ht="57">
      <c r="A1214" s="6">
        <v>1</v>
      </c>
      <c r="B1214" s="6"/>
      <c r="C1214" s="6"/>
      <c r="D1214" s="8" t="s">
        <v>17</v>
      </c>
      <c r="E1214" s="9"/>
      <c r="F1214" s="9"/>
      <c r="G1214" s="9"/>
      <c r="H1214" s="10" t="s">
        <v>17</v>
      </c>
      <c r="I1214" s="9"/>
      <c r="J1214" s="10" t="s">
        <v>17</v>
      </c>
      <c r="K1214" s="8" t="s">
        <v>22</v>
      </c>
      <c r="L1214" s="7" t="s">
        <v>1528</v>
      </c>
      <c r="M1214" s="7" t="s">
        <v>82</v>
      </c>
      <c r="N1214" s="9">
        <v>21400</v>
      </c>
      <c r="O1214" s="9">
        <v>7235</v>
      </c>
      <c r="P1214" s="9">
        <v>8662</v>
      </c>
      <c r="Q1214" s="9">
        <v>8578</v>
      </c>
      <c r="R1214" s="13">
        <v>40.1</v>
      </c>
      <c r="S1214" s="13">
        <v>18.600000000000001</v>
      </c>
      <c r="T1214" s="11" t="s">
        <v>3373</v>
      </c>
      <c r="U1214"/>
      <c r="V1214"/>
      <c r="W1214"/>
      <c r="X1214"/>
      <c r="Y1214"/>
      <c r="Z1214"/>
      <c r="AA1214"/>
      <c r="AB1214"/>
      <c r="AC1214"/>
      <c r="AD1214"/>
      <c r="AE1214"/>
      <c r="AF1214"/>
    </row>
    <row r="1215" spans="1:32" s="20" customFormat="1">
      <c r="A1215" s="6">
        <v>1</v>
      </c>
      <c r="B1215" s="6"/>
      <c r="C1215" s="6"/>
      <c r="D1215" s="6"/>
      <c r="E1215" s="6"/>
      <c r="F1215" s="6"/>
      <c r="G1215" s="6"/>
      <c r="H1215" s="6"/>
      <c r="I1215" s="6"/>
      <c r="J1215" s="6"/>
      <c r="K1215" s="6"/>
      <c r="L1215" s="6"/>
      <c r="M1215" s="6"/>
      <c r="N1215" s="6"/>
      <c r="O1215" s="6"/>
      <c r="P1215" s="6"/>
      <c r="Q1215" s="6"/>
      <c r="R1215" s="6"/>
      <c r="S1215" s="6"/>
      <c r="T1215" s="11"/>
      <c r="U1215"/>
      <c r="V1215"/>
      <c r="W1215"/>
      <c r="X1215"/>
      <c r="Y1215"/>
      <c r="Z1215"/>
      <c r="AA1215"/>
      <c r="AB1215"/>
      <c r="AC1215"/>
      <c r="AD1215"/>
      <c r="AE1215"/>
      <c r="AF1215"/>
    </row>
    <row r="1216" spans="1:32" s="20" customFormat="1" ht="28.5">
      <c r="A1216" s="6">
        <v>1</v>
      </c>
      <c r="B1216" s="6"/>
      <c r="C1216" s="6"/>
      <c r="D1216" s="8" t="s">
        <v>17</v>
      </c>
      <c r="E1216" s="9"/>
      <c r="F1216" s="9"/>
      <c r="G1216" s="9"/>
      <c r="H1216" s="10" t="s">
        <v>17</v>
      </c>
      <c r="I1216" s="9"/>
      <c r="J1216" s="10" t="s">
        <v>17</v>
      </c>
      <c r="K1216" s="8" t="s">
        <v>22</v>
      </c>
      <c r="L1216" s="7" t="s">
        <v>1529</v>
      </c>
      <c r="M1216" s="7" t="s">
        <v>310</v>
      </c>
      <c r="N1216" s="9">
        <v>2204000</v>
      </c>
      <c r="O1216" s="9">
        <v>1022600</v>
      </c>
      <c r="P1216" s="9">
        <v>934655</v>
      </c>
      <c r="Q1216" s="9">
        <v>952775</v>
      </c>
      <c r="R1216" s="13">
        <v>43.2</v>
      </c>
      <c r="S1216" s="13">
        <v>-6.8</v>
      </c>
      <c r="T1216" s="11" t="s">
        <v>3374</v>
      </c>
      <c r="U1216"/>
      <c r="V1216"/>
      <c r="W1216"/>
      <c r="X1216"/>
      <c r="Y1216"/>
      <c r="Z1216"/>
      <c r="AA1216"/>
      <c r="AB1216"/>
      <c r="AC1216"/>
      <c r="AD1216"/>
      <c r="AE1216"/>
      <c r="AF1216"/>
    </row>
    <row r="1217" spans="1:32" s="20" customFormat="1" ht="28.5">
      <c r="A1217" s="6">
        <v>1</v>
      </c>
      <c r="B1217" s="6"/>
      <c r="C1217" s="6"/>
      <c r="D1217" s="8" t="s">
        <v>17</v>
      </c>
      <c r="E1217" s="9"/>
      <c r="F1217" s="9"/>
      <c r="G1217" s="9"/>
      <c r="H1217" s="10" t="s">
        <v>17</v>
      </c>
      <c r="I1217" s="9"/>
      <c r="J1217" s="10" t="s">
        <v>17</v>
      </c>
      <c r="K1217" s="8" t="s">
        <v>22</v>
      </c>
      <c r="L1217" s="7" t="s">
        <v>1530</v>
      </c>
      <c r="M1217" s="7" t="s">
        <v>1073</v>
      </c>
      <c r="N1217" s="9">
        <v>230000</v>
      </c>
      <c r="O1217" s="9">
        <v>100000</v>
      </c>
      <c r="P1217" s="9">
        <v>307016</v>
      </c>
      <c r="Q1217" s="9">
        <v>316727</v>
      </c>
      <c r="R1217" s="13">
        <v>137.69999999999999</v>
      </c>
      <c r="S1217" s="13">
        <v>216.7</v>
      </c>
      <c r="T1217" s="11" t="s">
        <v>1531</v>
      </c>
      <c r="U1217"/>
      <c r="V1217"/>
      <c r="W1217"/>
      <c r="X1217"/>
      <c r="Y1217"/>
      <c r="Z1217"/>
      <c r="AA1217"/>
      <c r="AB1217"/>
      <c r="AC1217"/>
      <c r="AD1217"/>
      <c r="AE1217"/>
      <c r="AF1217"/>
    </row>
    <row r="1218" spans="1:32" s="20" customFormat="1">
      <c r="A1218" s="6">
        <v>1</v>
      </c>
      <c r="B1218" s="6"/>
      <c r="C1218" s="6"/>
      <c r="D1218" s="8" t="s">
        <v>17</v>
      </c>
      <c r="E1218" s="9"/>
      <c r="F1218" s="9"/>
      <c r="G1218" s="9"/>
      <c r="H1218" s="10" t="s">
        <v>17</v>
      </c>
      <c r="I1218" s="9"/>
      <c r="J1218" s="10" t="s">
        <v>17</v>
      </c>
      <c r="K1218" s="8" t="s">
        <v>22</v>
      </c>
      <c r="L1218" s="7" t="s">
        <v>1532</v>
      </c>
      <c r="M1218" s="7" t="s">
        <v>1008</v>
      </c>
      <c r="N1218" s="9">
        <v>14000000</v>
      </c>
      <c r="O1218" s="9">
        <v>6000000</v>
      </c>
      <c r="P1218" s="9">
        <v>7208188</v>
      </c>
      <c r="Q1218" s="9">
        <v>7097803</v>
      </c>
      <c r="R1218" s="13">
        <v>50.7</v>
      </c>
      <c r="S1218" s="13">
        <v>18.3</v>
      </c>
      <c r="T1218" s="11" t="s">
        <v>1533</v>
      </c>
      <c r="U1218"/>
      <c r="V1218"/>
      <c r="W1218"/>
      <c r="X1218"/>
      <c r="Y1218"/>
      <c r="Z1218"/>
      <c r="AA1218"/>
      <c r="AB1218"/>
      <c r="AC1218"/>
      <c r="AD1218"/>
      <c r="AE1218"/>
      <c r="AF1218"/>
    </row>
    <row r="1219" spans="1:32" s="20" customFormat="1">
      <c r="A1219" s="6">
        <v>1</v>
      </c>
      <c r="B1219" s="6"/>
      <c r="C1219" s="6"/>
      <c r="D1219" s="8" t="s">
        <v>17</v>
      </c>
      <c r="E1219" s="9"/>
      <c r="F1219" s="9"/>
      <c r="G1219" s="9"/>
      <c r="H1219" s="10" t="s">
        <v>17</v>
      </c>
      <c r="I1219" s="9"/>
      <c r="J1219" s="10" t="s">
        <v>17</v>
      </c>
      <c r="K1219" s="8" t="s">
        <v>22</v>
      </c>
      <c r="L1219" s="7" t="s">
        <v>1534</v>
      </c>
      <c r="M1219" s="7" t="s">
        <v>1008</v>
      </c>
      <c r="N1219" s="9">
        <v>750000000</v>
      </c>
      <c r="O1219" s="9">
        <v>350000000</v>
      </c>
      <c r="P1219" s="9">
        <v>349309947</v>
      </c>
      <c r="Q1219" s="9">
        <v>316991131</v>
      </c>
      <c r="R1219" s="13">
        <v>42.3</v>
      </c>
      <c r="S1219" s="13">
        <v>-9.4</v>
      </c>
      <c r="T1219" s="11" t="s">
        <v>1535</v>
      </c>
      <c r="U1219"/>
      <c r="V1219"/>
      <c r="W1219"/>
      <c r="X1219"/>
      <c r="Y1219"/>
      <c r="Z1219"/>
      <c r="AA1219"/>
      <c r="AB1219"/>
      <c r="AC1219"/>
      <c r="AD1219"/>
      <c r="AE1219"/>
      <c r="AF1219"/>
    </row>
    <row r="1220" spans="1:32" s="20" customFormat="1" ht="28.5">
      <c r="A1220" s="6">
        <v>1</v>
      </c>
      <c r="B1220" s="6"/>
      <c r="C1220" s="6"/>
      <c r="D1220" s="8" t="s">
        <v>17</v>
      </c>
      <c r="E1220" s="9"/>
      <c r="F1220" s="9"/>
      <c r="G1220" s="9"/>
      <c r="H1220" s="10" t="s">
        <v>17</v>
      </c>
      <c r="I1220" s="9"/>
      <c r="J1220" s="10" t="s">
        <v>17</v>
      </c>
      <c r="K1220" s="8" t="s">
        <v>22</v>
      </c>
      <c r="L1220" s="7" t="s">
        <v>1536</v>
      </c>
      <c r="M1220" s="7" t="s">
        <v>310</v>
      </c>
      <c r="N1220" s="9">
        <v>48600</v>
      </c>
      <c r="O1220" s="9">
        <v>23150</v>
      </c>
      <c r="P1220" s="9">
        <v>20050</v>
      </c>
      <c r="Q1220" s="9">
        <v>24808</v>
      </c>
      <c r="R1220" s="13">
        <v>51</v>
      </c>
      <c r="S1220" s="13">
        <v>7.2</v>
      </c>
      <c r="T1220" s="11" t="s">
        <v>1537</v>
      </c>
      <c r="U1220"/>
      <c r="V1220"/>
      <c r="W1220"/>
      <c r="X1220"/>
      <c r="Y1220"/>
      <c r="Z1220"/>
      <c r="AA1220"/>
      <c r="AB1220"/>
      <c r="AC1220"/>
      <c r="AD1220"/>
      <c r="AE1220"/>
      <c r="AF1220"/>
    </row>
    <row r="1221" spans="1:32" s="20" customFormat="1" ht="60">
      <c r="A1221" s="6">
        <v>1</v>
      </c>
      <c r="B1221" s="6"/>
      <c r="C1221" s="19" t="s">
        <v>1538</v>
      </c>
      <c r="D1221" s="8" t="s">
        <v>17</v>
      </c>
      <c r="E1221" s="9">
        <v>3993783317</v>
      </c>
      <c r="F1221" s="9">
        <v>5137599720</v>
      </c>
      <c r="G1221" s="9">
        <f>IFERROR(F1221-E1221,0)</f>
        <v>1143816403</v>
      </c>
      <c r="H1221" s="36">
        <f>IFERROR((F1221/E1221-1)*100,0)</f>
        <v>28.639921403127033</v>
      </c>
      <c r="I1221" s="9">
        <v>11248948600</v>
      </c>
      <c r="J1221" s="10" t="s">
        <v>17</v>
      </c>
      <c r="K1221" s="8" t="s">
        <v>17</v>
      </c>
      <c r="L1221" s="7" t="s">
        <v>17</v>
      </c>
      <c r="M1221" s="7" t="s">
        <v>17</v>
      </c>
      <c r="N1221" s="9"/>
      <c r="O1221" s="9"/>
      <c r="P1221" s="9"/>
      <c r="Q1221" s="9"/>
      <c r="R1221" s="10" t="s">
        <v>17</v>
      </c>
      <c r="S1221" s="10" t="s">
        <v>17</v>
      </c>
      <c r="T1221" s="11" t="s">
        <v>17</v>
      </c>
      <c r="U1221"/>
      <c r="V1221"/>
      <c r="W1221"/>
      <c r="X1221"/>
      <c r="Y1221"/>
      <c r="Z1221"/>
      <c r="AA1221"/>
      <c r="AB1221"/>
      <c r="AC1221"/>
      <c r="AD1221"/>
      <c r="AE1221"/>
      <c r="AF1221"/>
    </row>
    <row r="1222" spans="1:32">
      <c r="A1222" s="1">
        <v>1</v>
      </c>
      <c r="B1222" s="1"/>
      <c r="C1222" s="2" t="s">
        <v>1539</v>
      </c>
      <c r="D1222" s="14" t="s">
        <v>17</v>
      </c>
      <c r="E1222" s="15"/>
      <c r="F1222" s="15"/>
      <c r="G1222" s="15"/>
      <c r="H1222" s="16" t="s">
        <v>17</v>
      </c>
      <c r="I1222" s="15"/>
      <c r="J1222" s="16" t="s">
        <v>17</v>
      </c>
      <c r="K1222" s="14" t="s">
        <v>17</v>
      </c>
      <c r="L1222" s="3" t="s">
        <v>17</v>
      </c>
      <c r="M1222" s="3" t="s">
        <v>17</v>
      </c>
      <c r="N1222" s="15"/>
      <c r="O1222" s="15"/>
      <c r="P1222" s="15"/>
      <c r="Q1222" s="15"/>
      <c r="R1222" s="16" t="s">
        <v>17</v>
      </c>
      <c r="S1222" s="16" t="s">
        <v>17</v>
      </c>
      <c r="T1222" s="17" t="s">
        <v>17</v>
      </c>
    </row>
    <row r="1223" spans="1:32" ht="30">
      <c r="A1223" s="6">
        <v>1</v>
      </c>
      <c r="B1223" s="6"/>
      <c r="C1223" s="19" t="s">
        <v>1540</v>
      </c>
      <c r="D1223" s="8" t="s">
        <v>17</v>
      </c>
      <c r="E1223" s="9"/>
      <c r="F1223" s="9"/>
      <c r="G1223" s="9"/>
      <c r="H1223" s="10" t="s">
        <v>17</v>
      </c>
      <c r="I1223" s="9"/>
      <c r="J1223" s="10" t="s">
        <v>17</v>
      </c>
      <c r="K1223" s="8" t="s">
        <v>17</v>
      </c>
      <c r="L1223" s="7" t="s">
        <v>17</v>
      </c>
      <c r="M1223" s="7" t="s">
        <v>17</v>
      </c>
      <c r="N1223" s="9"/>
      <c r="O1223" s="9"/>
      <c r="P1223" s="9"/>
      <c r="Q1223" s="9"/>
      <c r="R1223" s="10" t="s">
        <v>17</v>
      </c>
      <c r="S1223" s="10" t="s">
        <v>17</v>
      </c>
      <c r="T1223" s="11" t="s">
        <v>17</v>
      </c>
    </row>
    <row r="1224" spans="1:32" ht="42.75">
      <c r="A1224" s="6">
        <v>1</v>
      </c>
      <c r="B1224" s="6"/>
      <c r="C1224" s="7" t="s">
        <v>1541</v>
      </c>
      <c r="D1224" s="8" t="s">
        <v>1229</v>
      </c>
      <c r="E1224" s="9">
        <v>201184121</v>
      </c>
      <c r="F1224" s="9">
        <v>129993859</v>
      </c>
      <c r="G1224" s="9">
        <f>IFERROR(F1224-E1224,0)</f>
        <v>-71190262</v>
      </c>
      <c r="H1224" s="36">
        <f>IFERROR((F1224/E1224-1)*100,0)</f>
        <v>-35.385626681739957</v>
      </c>
      <c r="I1224" s="9">
        <v>632436000</v>
      </c>
      <c r="J1224" s="12">
        <v>20.6</v>
      </c>
      <c r="K1224" s="8" t="s">
        <v>17</v>
      </c>
      <c r="L1224" s="7" t="s">
        <v>17</v>
      </c>
      <c r="M1224" s="7" t="s">
        <v>17</v>
      </c>
      <c r="N1224" s="9"/>
      <c r="O1224" s="9"/>
      <c r="P1224" s="9"/>
      <c r="Q1224" s="9"/>
      <c r="R1224" s="10" t="s">
        <v>17</v>
      </c>
      <c r="S1224" s="10" t="s">
        <v>17</v>
      </c>
      <c r="T1224" s="11" t="s">
        <v>17</v>
      </c>
    </row>
    <row r="1225" spans="1:32" ht="28.5">
      <c r="A1225" s="6">
        <v>1</v>
      </c>
      <c r="B1225" s="6"/>
      <c r="C1225" s="7" t="s">
        <v>1542</v>
      </c>
      <c r="D1225" s="8" t="s">
        <v>17</v>
      </c>
      <c r="E1225" s="9"/>
      <c r="F1225" s="9"/>
      <c r="G1225" s="9"/>
      <c r="H1225" s="10" t="s">
        <v>17</v>
      </c>
      <c r="I1225" s="9"/>
      <c r="J1225" s="10" t="s">
        <v>17</v>
      </c>
      <c r="K1225" s="8" t="s">
        <v>22</v>
      </c>
      <c r="L1225" s="7" t="s">
        <v>1543</v>
      </c>
      <c r="M1225" s="7" t="s">
        <v>505</v>
      </c>
      <c r="N1225" s="9">
        <v>60</v>
      </c>
      <c r="O1225" s="9">
        <v>30</v>
      </c>
      <c r="P1225" s="9">
        <v>43</v>
      </c>
      <c r="Q1225" s="9">
        <v>25</v>
      </c>
      <c r="R1225" s="13">
        <v>41.7</v>
      </c>
      <c r="S1225" s="13">
        <v>-16.7</v>
      </c>
      <c r="T1225" s="11" t="s">
        <v>3176</v>
      </c>
    </row>
    <row r="1226" spans="1:32" ht="28.5">
      <c r="A1226" s="6">
        <v>1</v>
      </c>
      <c r="B1226" s="6"/>
      <c r="C1226" s="6"/>
      <c r="D1226" s="8" t="s">
        <v>17</v>
      </c>
      <c r="E1226" s="9"/>
      <c r="F1226" s="9"/>
      <c r="G1226" s="9"/>
      <c r="H1226" s="10" t="s">
        <v>17</v>
      </c>
      <c r="I1226" s="9"/>
      <c r="J1226" s="10" t="s">
        <v>17</v>
      </c>
      <c r="K1226" s="8" t="s">
        <v>22</v>
      </c>
      <c r="L1226" s="7" t="s">
        <v>1544</v>
      </c>
      <c r="M1226" s="7" t="s">
        <v>543</v>
      </c>
      <c r="N1226" s="9">
        <v>143</v>
      </c>
      <c r="O1226" s="9">
        <v>79</v>
      </c>
      <c r="P1226" s="9">
        <v>91</v>
      </c>
      <c r="Q1226" s="9">
        <v>32</v>
      </c>
      <c r="R1226" s="13">
        <v>22.4</v>
      </c>
      <c r="S1226" s="13">
        <v>-59.5</v>
      </c>
      <c r="T1226" s="11" t="s">
        <v>3177</v>
      </c>
    </row>
    <row r="1227" spans="1:32" ht="28.5">
      <c r="A1227" s="6">
        <v>1</v>
      </c>
      <c r="B1227" s="6"/>
      <c r="C1227" s="6"/>
      <c r="D1227" s="8" t="s">
        <v>17</v>
      </c>
      <c r="E1227" s="9"/>
      <c r="F1227" s="9"/>
      <c r="G1227" s="9"/>
      <c r="H1227" s="10" t="s">
        <v>17</v>
      </c>
      <c r="I1227" s="9"/>
      <c r="J1227" s="10" t="s">
        <v>17</v>
      </c>
      <c r="K1227" s="8" t="s">
        <v>22</v>
      </c>
      <c r="L1227" s="7" t="s">
        <v>1545</v>
      </c>
      <c r="M1227" s="7" t="s">
        <v>1546</v>
      </c>
      <c r="N1227" s="9">
        <v>243</v>
      </c>
      <c r="O1227" s="9">
        <v>137</v>
      </c>
      <c r="P1227" s="9">
        <v>172</v>
      </c>
      <c r="Q1227" s="9">
        <v>64</v>
      </c>
      <c r="R1227" s="13">
        <v>26.3</v>
      </c>
      <c r="S1227" s="13">
        <v>-53.3</v>
      </c>
      <c r="T1227" s="11" t="s">
        <v>3175</v>
      </c>
    </row>
    <row r="1228" spans="1:32">
      <c r="A1228" s="6">
        <v>1</v>
      </c>
      <c r="B1228" s="6"/>
      <c r="C1228" s="6"/>
      <c r="D1228" s="6"/>
      <c r="E1228" s="6"/>
      <c r="F1228" s="6"/>
      <c r="G1228" s="6"/>
      <c r="H1228" s="6"/>
      <c r="I1228" s="6"/>
      <c r="J1228" s="6"/>
      <c r="K1228" s="6"/>
      <c r="L1228" s="6"/>
      <c r="M1228" s="6"/>
      <c r="N1228" s="6"/>
      <c r="O1228" s="6"/>
      <c r="P1228" s="6"/>
      <c r="Q1228" s="6"/>
      <c r="R1228" s="6"/>
      <c r="S1228" s="6"/>
      <c r="T1228" s="11"/>
    </row>
    <row r="1229" spans="1:32" ht="28.5">
      <c r="A1229" s="6">
        <v>1</v>
      </c>
      <c r="B1229" s="6"/>
      <c r="C1229" s="7" t="s">
        <v>1547</v>
      </c>
      <c r="D1229" s="8" t="s">
        <v>17</v>
      </c>
      <c r="E1229" s="9"/>
      <c r="F1229" s="9"/>
      <c r="G1229" s="9"/>
      <c r="H1229" s="10" t="s">
        <v>17</v>
      </c>
      <c r="I1229" s="9"/>
      <c r="J1229" s="10" t="s">
        <v>17</v>
      </c>
      <c r="K1229" s="8" t="s">
        <v>17</v>
      </c>
      <c r="L1229" s="7" t="s">
        <v>17</v>
      </c>
      <c r="M1229" s="7" t="s">
        <v>17</v>
      </c>
      <c r="N1229" s="9"/>
      <c r="O1229" s="9"/>
      <c r="P1229" s="9"/>
      <c r="Q1229" s="9"/>
      <c r="R1229" s="10" t="s">
        <v>17</v>
      </c>
      <c r="S1229" s="10" t="s">
        <v>17</v>
      </c>
      <c r="T1229" s="11" t="s">
        <v>17</v>
      </c>
    </row>
    <row r="1230" spans="1:32" ht="42.75">
      <c r="A1230" s="6">
        <v>1</v>
      </c>
      <c r="B1230" s="6"/>
      <c r="C1230" s="7" t="s">
        <v>1548</v>
      </c>
      <c r="D1230" s="8" t="s">
        <v>1229</v>
      </c>
      <c r="E1230" s="9">
        <v>124379458</v>
      </c>
      <c r="F1230" s="9">
        <v>104819560</v>
      </c>
      <c r="G1230" s="9">
        <f>IFERROR(F1230-E1230,0)</f>
        <v>-19559898</v>
      </c>
      <c r="H1230" s="36">
        <f>IFERROR((F1230/E1230-1)*100,0)</f>
        <v>-15.725987485811366</v>
      </c>
      <c r="I1230" s="9">
        <v>282134790</v>
      </c>
      <c r="J1230" s="12">
        <v>37.200000000000003</v>
      </c>
      <c r="K1230" s="8" t="s">
        <v>17</v>
      </c>
      <c r="L1230" s="7" t="s">
        <v>17</v>
      </c>
      <c r="M1230" s="7" t="s">
        <v>17</v>
      </c>
      <c r="N1230" s="9"/>
      <c r="O1230" s="9"/>
      <c r="P1230" s="9"/>
      <c r="Q1230" s="9"/>
      <c r="R1230" s="10" t="s">
        <v>17</v>
      </c>
      <c r="S1230" s="10" t="s">
        <v>17</v>
      </c>
      <c r="T1230" s="11" t="s">
        <v>17</v>
      </c>
    </row>
    <row r="1231" spans="1:32">
      <c r="A1231" s="6">
        <v>1</v>
      </c>
      <c r="B1231" s="6"/>
      <c r="C1231" s="7" t="s">
        <v>1549</v>
      </c>
      <c r="D1231" s="8" t="s">
        <v>17</v>
      </c>
      <c r="E1231" s="9"/>
      <c r="F1231" s="9"/>
      <c r="G1231" s="9"/>
      <c r="H1231" s="10" t="s">
        <v>17</v>
      </c>
      <c r="I1231" s="9"/>
      <c r="J1231" s="10" t="s">
        <v>17</v>
      </c>
      <c r="K1231" s="8" t="s">
        <v>22</v>
      </c>
      <c r="L1231" s="7" t="s">
        <v>1550</v>
      </c>
      <c r="M1231" s="7" t="s">
        <v>91</v>
      </c>
      <c r="N1231" s="9">
        <v>6750</v>
      </c>
      <c r="O1231" s="9">
        <v>2050</v>
      </c>
      <c r="P1231" s="9">
        <v>2200</v>
      </c>
      <c r="Q1231" s="9">
        <v>10855</v>
      </c>
      <c r="R1231" s="13">
        <v>160.80000000000001</v>
      </c>
      <c r="S1231" s="13">
        <v>429.5</v>
      </c>
      <c r="T1231" s="11" t="s">
        <v>3178</v>
      </c>
    </row>
    <row r="1232" spans="1:32" ht="85.5">
      <c r="A1232" s="6">
        <v>1</v>
      </c>
      <c r="B1232" s="6"/>
      <c r="C1232" s="6"/>
      <c r="D1232" s="8" t="s">
        <v>17</v>
      </c>
      <c r="E1232" s="9"/>
      <c r="F1232" s="9"/>
      <c r="G1232" s="9"/>
      <c r="H1232" s="10" t="s">
        <v>17</v>
      </c>
      <c r="I1232" s="9"/>
      <c r="J1232" s="10" t="s">
        <v>17</v>
      </c>
      <c r="K1232" s="8" t="s">
        <v>22</v>
      </c>
      <c r="L1232" s="7" t="s">
        <v>1543</v>
      </c>
      <c r="M1232" s="7" t="s">
        <v>505</v>
      </c>
      <c r="N1232" s="9">
        <v>84</v>
      </c>
      <c r="O1232" s="9">
        <v>48</v>
      </c>
      <c r="P1232" s="9">
        <v>176</v>
      </c>
      <c r="Q1232" s="9">
        <v>121</v>
      </c>
      <c r="R1232" s="13">
        <v>144</v>
      </c>
      <c r="S1232" s="13">
        <v>152.1</v>
      </c>
      <c r="T1232" s="28" t="s">
        <v>3179</v>
      </c>
    </row>
    <row r="1233" spans="1:20">
      <c r="A1233" s="6">
        <v>1</v>
      </c>
      <c r="B1233" s="6"/>
      <c r="C1233" s="6"/>
      <c r="D1233" s="6"/>
      <c r="E1233" s="6"/>
      <c r="F1233" s="6"/>
      <c r="G1233" s="6"/>
      <c r="H1233" s="6"/>
      <c r="I1233" s="6"/>
      <c r="J1233" s="6"/>
      <c r="K1233" s="6"/>
      <c r="L1233" s="6"/>
      <c r="M1233" s="6"/>
      <c r="N1233" s="6"/>
      <c r="O1233" s="6"/>
      <c r="P1233" s="6"/>
      <c r="Q1233" s="6"/>
      <c r="R1233" s="6"/>
      <c r="S1233" s="6"/>
      <c r="T1233" s="11"/>
    </row>
    <row r="1234" spans="1:20" ht="85.5">
      <c r="A1234" s="6">
        <v>1</v>
      </c>
      <c r="B1234" s="6"/>
      <c r="C1234" s="6"/>
      <c r="D1234" s="8" t="s">
        <v>17</v>
      </c>
      <c r="E1234" s="9"/>
      <c r="F1234" s="9"/>
      <c r="G1234" s="9"/>
      <c r="H1234" s="10" t="s">
        <v>17</v>
      </c>
      <c r="I1234" s="9"/>
      <c r="J1234" s="10" t="s">
        <v>17</v>
      </c>
      <c r="K1234" s="8" t="s">
        <v>22</v>
      </c>
      <c r="L1234" s="7" t="s">
        <v>1544</v>
      </c>
      <c r="M1234" s="7" t="s">
        <v>543</v>
      </c>
      <c r="N1234" s="9">
        <v>12</v>
      </c>
      <c r="O1234" s="9">
        <v>5</v>
      </c>
      <c r="P1234" s="9">
        <v>9</v>
      </c>
      <c r="Q1234" s="9">
        <v>9</v>
      </c>
      <c r="R1234" s="13">
        <v>75</v>
      </c>
      <c r="S1234" s="13">
        <v>80</v>
      </c>
      <c r="T1234" s="28" t="s">
        <v>3179</v>
      </c>
    </row>
    <row r="1235" spans="1:20">
      <c r="A1235" s="6">
        <v>1</v>
      </c>
      <c r="B1235" s="6"/>
      <c r="C1235" s="6"/>
      <c r="D1235" s="6"/>
      <c r="E1235" s="6"/>
      <c r="F1235" s="6"/>
      <c r="G1235" s="6"/>
      <c r="H1235" s="6"/>
      <c r="I1235" s="6"/>
      <c r="J1235" s="6"/>
      <c r="K1235" s="6"/>
      <c r="L1235" s="6"/>
      <c r="M1235" s="6"/>
      <c r="N1235" s="6"/>
      <c r="O1235" s="6"/>
      <c r="P1235" s="6"/>
      <c r="Q1235" s="6"/>
      <c r="R1235" s="6"/>
      <c r="S1235" s="6"/>
      <c r="T1235" s="11"/>
    </row>
    <row r="1236" spans="1:20">
      <c r="A1236" s="6">
        <v>1</v>
      </c>
      <c r="B1236" s="6"/>
      <c r="C1236" s="6"/>
      <c r="D1236" s="6"/>
      <c r="E1236" s="6"/>
      <c r="F1236" s="6"/>
      <c r="G1236" s="6"/>
      <c r="H1236" s="6"/>
      <c r="I1236" s="6"/>
      <c r="J1236" s="6"/>
      <c r="K1236" s="6"/>
      <c r="L1236" s="6"/>
      <c r="M1236" s="6"/>
      <c r="N1236" s="6"/>
      <c r="O1236" s="6"/>
      <c r="P1236" s="6"/>
      <c r="Q1236" s="6"/>
      <c r="R1236" s="6"/>
      <c r="S1236" s="6"/>
      <c r="T1236" s="11"/>
    </row>
    <row r="1237" spans="1:20" ht="28.5">
      <c r="A1237" s="6">
        <v>1</v>
      </c>
      <c r="B1237" s="6"/>
      <c r="C1237" s="7" t="s">
        <v>1551</v>
      </c>
      <c r="D1237" s="8" t="s">
        <v>1229</v>
      </c>
      <c r="E1237" s="9">
        <v>119636204</v>
      </c>
      <c r="F1237" s="9">
        <v>59642584</v>
      </c>
      <c r="G1237" s="9">
        <f>IFERROR(F1237-E1237,0)</f>
        <v>-59993620</v>
      </c>
      <c r="H1237" s="36">
        <f>IFERROR((F1237/E1237-1)*100,0)</f>
        <v>-50.146709770229748</v>
      </c>
      <c r="I1237" s="9">
        <v>306060583</v>
      </c>
      <c r="J1237" s="12">
        <v>19.5</v>
      </c>
      <c r="K1237" s="8" t="s">
        <v>17</v>
      </c>
      <c r="L1237" s="7" t="s">
        <v>17</v>
      </c>
      <c r="M1237" s="7" t="s">
        <v>17</v>
      </c>
      <c r="N1237" s="9"/>
      <c r="O1237" s="9"/>
      <c r="P1237" s="9"/>
      <c r="Q1237" s="9"/>
      <c r="R1237" s="10" t="s">
        <v>17</v>
      </c>
      <c r="S1237" s="10" t="s">
        <v>17</v>
      </c>
      <c r="T1237" s="11" t="s">
        <v>17</v>
      </c>
    </row>
    <row r="1238" spans="1:20" ht="28.5">
      <c r="A1238" s="6">
        <v>1</v>
      </c>
      <c r="B1238" s="6"/>
      <c r="C1238" s="7" t="s">
        <v>1552</v>
      </c>
      <c r="D1238" s="8" t="s">
        <v>17</v>
      </c>
      <c r="E1238" s="9"/>
      <c r="F1238" s="9"/>
      <c r="G1238" s="9"/>
      <c r="H1238" s="10" t="s">
        <v>17</v>
      </c>
      <c r="I1238" s="9"/>
      <c r="J1238" s="10" t="s">
        <v>17</v>
      </c>
      <c r="K1238" s="8" t="s">
        <v>22</v>
      </c>
      <c r="L1238" s="7" t="s">
        <v>1553</v>
      </c>
      <c r="M1238" s="7" t="s">
        <v>1554</v>
      </c>
      <c r="N1238" s="9">
        <v>930000</v>
      </c>
      <c r="O1238" s="9">
        <v>535040</v>
      </c>
      <c r="P1238" s="9">
        <v>417846</v>
      </c>
      <c r="Q1238" s="9">
        <v>238544</v>
      </c>
      <c r="R1238" s="13">
        <v>25.6</v>
      </c>
      <c r="S1238" s="13">
        <v>-55.4</v>
      </c>
      <c r="T1238" s="28" t="s">
        <v>3180</v>
      </c>
    </row>
    <row r="1239" spans="1:20">
      <c r="A1239" s="6">
        <v>1</v>
      </c>
      <c r="B1239" s="6"/>
      <c r="C1239" s="6"/>
      <c r="D1239" s="6"/>
      <c r="E1239" s="6"/>
      <c r="F1239" s="6"/>
      <c r="G1239" s="6"/>
      <c r="H1239" s="6"/>
      <c r="I1239" s="6"/>
      <c r="J1239" s="6"/>
      <c r="K1239" s="6"/>
      <c r="L1239" s="6"/>
      <c r="M1239" s="6"/>
      <c r="N1239" s="6"/>
      <c r="O1239" s="6"/>
      <c r="P1239" s="6"/>
      <c r="Q1239" s="6"/>
      <c r="R1239" s="6"/>
      <c r="S1239" s="6"/>
      <c r="T1239" s="11"/>
    </row>
    <row r="1240" spans="1:20" ht="28.5">
      <c r="A1240" s="6">
        <v>1</v>
      </c>
      <c r="B1240" s="6"/>
      <c r="C1240" s="6"/>
      <c r="D1240" s="8" t="s">
        <v>17</v>
      </c>
      <c r="E1240" s="9"/>
      <c r="F1240" s="9"/>
      <c r="G1240" s="9"/>
      <c r="H1240" s="10" t="s">
        <v>17</v>
      </c>
      <c r="I1240" s="9"/>
      <c r="J1240" s="10" t="s">
        <v>17</v>
      </c>
      <c r="K1240" s="8" t="s">
        <v>22</v>
      </c>
      <c r="L1240" s="7" t="s">
        <v>1555</v>
      </c>
      <c r="M1240" s="7" t="s">
        <v>1554</v>
      </c>
      <c r="N1240" s="9">
        <v>32000</v>
      </c>
      <c r="O1240" s="9">
        <v>17000</v>
      </c>
      <c r="P1240" s="9">
        <v>13006</v>
      </c>
      <c r="Q1240" s="9">
        <v>0</v>
      </c>
      <c r="R1240" s="10" t="s">
        <v>25</v>
      </c>
      <c r="S1240" s="10" t="s">
        <v>25</v>
      </c>
      <c r="T1240" s="28" t="s">
        <v>3180</v>
      </c>
    </row>
    <row r="1241" spans="1:20">
      <c r="A1241" s="6">
        <v>1</v>
      </c>
      <c r="B1241" s="6"/>
      <c r="C1241" s="6"/>
      <c r="D1241" s="6"/>
      <c r="E1241" s="6"/>
      <c r="F1241" s="6"/>
      <c r="G1241" s="6"/>
      <c r="H1241" s="6"/>
      <c r="I1241" s="6"/>
      <c r="J1241" s="6"/>
      <c r="K1241" s="6"/>
      <c r="L1241" s="6"/>
      <c r="M1241" s="6"/>
      <c r="N1241" s="6"/>
      <c r="O1241" s="6"/>
      <c r="P1241" s="6"/>
      <c r="Q1241" s="6"/>
      <c r="R1241" s="6"/>
      <c r="S1241" s="6"/>
      <c r="T1241" s="11"/>
    </row>
    <row r="1242" spans="1:20" ht="45">
      <c r="A1242" s="6">
        <v>1</v>
      </c>
      <c r="B1242" s="6"/>
      <c r="C1242" s="19" t="s">
        <v>1556</v>
      </c>
      <c r="D1242" s="8" t="s">
        <v>17</v>
      </c>
      <c r="E1242" s="9">
        <v>445199783</v>
      </c>
      <c r="F1242" s="9">
        <v>294456003</v>
      </c>
      <c r="G1242" s="9">
        <f>IFERROR(F1242-E1242,0)</f>
        <v>-150743780</v>
      </c>
      <c r="H1242" s="36">
        <f>IFERROR((F1242/E1242-1)*100,0)</f>
        <v>-33.859805362932981</v>
      </c>
      <c r="I1242" s="9">
        <v>1220631373</v>
      </c>
      <c r="J1242" s="10" t="s">
        <v>17</v>
      </c>
      <c r="K1242" s="8" t="s">
        <v>17</v>
      </c>
      <c r="L1242" s="7" t="s">
        <v>17</v>
      </c>
      <c r="M1242" s="7" t="s">
        <v>17</v>
      </c>
      <c r="N1242" s="9"/>
      <c r="O1242" s="9"/>
      <c r="P1242" s="9"/>
      <c r="Q1242" s="9"/>
      <c r="R1242" s="10" t="s">
        <v>17</v>
      </c>
      <c r="S1242" s="10" t="s">
        <v>17</v>
      </c>
      <c r="T1242" s="11" t="s">
        <v>17</v>
      </c>
    </row>
    <row r="1243" spans="1:20">
      <c r="A1243" s="1">
        <v>1</v>
      </c>
      <c r="B1243" s="1"/>
      <c r="C1243" s="2" t="s">
        <v>1557</v>
      </c>
      <c r="D1243" s="14" t="s">
        <v>17</v>
      </c>
      <c r="E1243" s="15"/>
      <c r="F1243" s="15"/>
      <c r="G1243" s="15"/>
      <c r="H1243" s="16" t="s">
        <v>17</v>
      </c>
      <c r="I1243" s="15"/>
      <c r="J1243" s="16" t="s">
        <v>17</v>
      </c>
      <c r="K1243" s="14" t="s">
        <v>17</v>
      </c>
      <c r="L1243" s="3" t="s">
        <v>17</v>
      </c>
      <c r="M1243" s="3" t="s">
        <v>17</v>
      </c>
      <c r="N1243" s="15"/>
      <c r="O1243" s="15"/>
      <c r="P1243" s="15"/>
      <c r="Q1243" s="15"/>
      <c r="R1243" s="16" t="s">
        <v>17</v>
      </c>
      <c r="S1243" s="16" t="s">
        <v>17</v>
      </c>
      <c r="T1243" s="17" t="s">
        <v>17</v>
      </c>
    </row>
    <row r="1244" spans="1:20" ht="30">
      <c r="A1244" s="6">
        <v>1</v>
      </c>
      <c r="B1244" s="6"/>
      <c r="C1244" s="19" t="s">
        <v>1558</v>
      </c>
      <c r="D1244" s="8" t="s">
        <v>17</v>
      </c>
      <c r="E1244" s="9"/>
      <c r="F1244" s="9"/>
      <c r="G1244" s="9"/>
      <c r="H1244" s="10" t="s">
        <v>17</v>
      </c>
      <c r="I1244" s="9"/>
      <c r="J1244" s="10" t="s">
        <v>17</v>
      </c>
      <c r="K1244" s="8" t="s">
        <v>17</v>
      </c>
      <c r="L1244" s="7" t="s">
        <v>17</v>
      </c>
      <c r="M1244" s="7" t="s">
        <v>17</v>
      </c>
      <c r="N1244" s="9"/>
      <c r="O1244" s="9"/>
      <c r="P1244" s="9"/>
      <c r="Q1244" s="9"/>
      <c r="R1244" s="10" t="s">
        <v>17</v>
      </c>
      <c r="S1244" s="10" t="s">
        <v>17</v>
      </c>
      <c r="T1244" s="11" t="s">
        <v>17</v>
      </c>
    </row>
    <row r="1245" spans="1:20" ht="28.5">
      <c r="A1245" s="6">
        <v>1</v>
      </c>
      <c r="B1245" s="6"/>
      <c r="C1245" s="7" t="s">
        <v>1559</v>
      </c>
      <c r="D1245" s="8" t="s">
        <v>668</v>
      </c>
      <c r="E1245" s="9">
        <v>186770847.10999998</v>
      </c>
      <c r="F1245" s="9">
        <v>195128381</v>
      </c>
      <c r="G1245" s="9">
        <f>IFERROR(F1245-E1245,0)</f>
        <v>8357533.8900000155</v>
      </c>
      <c r="H1245" s="36">
        <f>IFERROR((F1245/E1245-1)*100,0)</f>
        <v>4.474752896032963</v>
      </c>
      <c r="I1245" s="9">
        <v>492592788</v>
      </c>
      <c r="J1245" s="12">
        <v>39.6</v>
      </c>
      <c r="K1245" s="8" t="s">
        <v>17</v>
      </c>
      <c r="L1245" s="7" t="s">
        <v>17</v>
      </c>
      <c r="M1245" s="7" t="s">
        <v>17</v>
      </c>
      <c r="N1245" s="9"/>
      <c r="O1245" s="9"/>
      <c r="P1245" s="9"/>
      <c r="Q1245" s="9"/>
      <c r="R1245" s="10" t="s">
        <v>17</v>
      </c>
      <c r="S1245" s="10" t="s">
        <v>17</v>
      </c>
      <c r="T1245" s="11" t="s">
        <v>17</v>
      </c>
    </row>
    <row r="1246" spans="1:20" ht="28.5">
      <c r="A1246" s="6">
        <v>1</v>
      </c>
      <c r="B1246" s="6"/>
      <c r="C1246" s="7" t="s">
        <v>1560</v>
      </c>
      <c r="D1246" s="8" t="s">
        <v>17</v>
      </c>
      <c r="E1246" s="9"/>
      <c r="F1246" s="9"/>
      <c r="G1246" s="9"/>
      <c r="H1246" s="10" t="s">
        <v>17</v>
      </c>
      <c r="I1246" s="9"/>
      <c r="J1246" s="10" t="s">
        <v>17</v>
      </c>
      <c r="K1246" s="8" t="s">
        <v>22</v>
      </c>
      <c r="L1246" s="7" t="s">
        <v>1561</v>
      </c>
      <c r="M1246" s="7" t="s">
        <v>44</v>
      </c>
      <c r="N1246" s="9">
        <v>7</v>
      </c>
      <c r="O1246" s="9">
        <v>4</v>
      </c>
      <c r="P1246" s="9">
        <v>8</v>
      </c>
      <c r="Q1246" s="9">
        <v>4</v>
      </c>
      <c r="R1246" s="13">
        <v>57.1</v>
      </c>
      <c r="S1246" s="13">
        <v>0</v>
      </c>
      <c r="T1246" s="11" t="s">
        <v>17</v>
      </c>
    </row>
    <row r="1247" spans="1:20" ht="28.5">
      <c r="A1247" s="6">
        <v>1</v>
      </c>
      <c r="B1247" s="6"/>
      <c r="C1247" s="6"/>
      <c r="D1247" s="8" t="s">
        <v>17</v>
      </c>
      <c r="E1247" s="9"/>
      <c r="F1247" s="9"/>
      <c r="G1247" s="9"/>
      <c r="H1247" s="10" t="s">
        <v>17</v>
      </c>
      <c r="I1247" s="9"/>
      <c r="J1247" s="10" t="s">
        <v>17</v>
      </c>
      <c r="K1247" s="8" t="s">
        <v>22</v>
      </c>
      <c r="L1247" s="7" t="s">
        <v>1561</v>
      </c>
      <c r="M1247" s="7" t="s">
        <v>1562</v>
      </c>
      <c r="N1247" s="9">
        <v>70</v>
      </c>
      <c r="O1247" s="9">
        <v>40</v>
      </c>
      <c r="P1247" s="9">
        <v>55</v>
      </c>
      <c r="Q1247" s="9">
        <v>38</v>
      </c>
      <c r="R1247" s="13">
        <v>54.3</v>
      </c>
      <c r="S1247" s="13">
        <v>-5</v>
      </c>
      <c r="T1247" s="11" t="s">
        <v>3108</v>
      </c>
    </row>
    <row r="1248" spans="1:20" ht="28.5">
      <c r="A1248" s="6">
        <v>1</v>
      </c>
      <c r="B1248" s="6"/>
      <c r="C1248" s="6"/>
      <c r="D1248" s="8" t="s">
        <v>17</v>
      </c>
      <c r="E1248" s="9"/>
      <c r="F1248" s="9"/>
      <c r="G1248" s="9"/>
      <c r="H1248" s="10" t="s">
        <v>17</v>
      </c>
      <c r="I1248" s="9"/>
      <c r="J1248" s="10" t="s">
        <v>17</v>
      </c>
      <c r="K1248" s="8" t="s">
        <v>22</v>
      </c>
      <c r="L1248" s="7" t="s">
        <v>1561</v>
      </c>
      <c r="M1248" s="7" t="s">
        <v>1563</v>
      </c>
      <c r="N1248" s="9">
        <v>40</v>
      </c>
      <c r="O1248" s="9">
        <v>24</v>
      </c>
      <c r="P1248" s="9">
        <v>31</v>
      </c>
      <c r="Q1248" s="9">
        <v>24</v>
      </c>
      <c r="R1248" s="13">
        <v>60</v>
      </c>
      <c r="S1248" s="13">
        <v>0</v>
      </c>
      <c r="T1248" s="11" t="s">
        <v>17</v>
      </c>
    </row>
    <row r="1249" spans="1:20">
      <c r="A1249" s="6">
        <v>1</v>
      </c>
      <c r="B1249" s="6"/>
      <c r="C1249" s="6"/>
      <c r="D1249" s="8" t="s">
        <v>17</v>
      </c>
      <c r="E1249" s="9"/>
      <c r="F1249" s="9"/>
      <c r="G1249" s="9"/>
      <c r="H1249" s="10" t="s">
        <v>17</v>
      </c>
      <c r="I1249" s="9"/>
      <c r="J1249" s="10" t="s">
        <v>17</v>
      </c>
      <c r="K1249" s="8" t="s">
        <v>22</v>
      </c>
      <c r="L1249" s="7" t="s">
        <v>1564</v>
      </c>
      <c r="M1249" s="7" t="s">
        <v>1565</v>
      </c>
      <c r="N1249" s="9">
        <v>100</v>
      </c>
      <c r="O1249" s="9">
        <v>38</v>
      </c>
      <c r="P1249" s="9">
        <v>56</v>
      </c>
      <c r="Q1249" s="9">
        <v>23</v>
      </c>
      <c r="R1249" s="13">
        <v>23</v>
      </c>
      <c r="S1249" s="13">
        <v>-39.5</v>
      </c>
      <c r="T1249" s="11" t="s">
        <v>3109</v>
      </c>
    </row>
    <row r="1250" spans="1:20">
      <c r="A1250" s="6">
        <v>1</v>
      </c>
      <c r="B1250" s="6"/>
      <c r="C1250" s="6"/>
      <c r="D1250" s="8" t="s">
        <v>17</v>
      </c>
      <c r="E1250" s="9"/>
      <c r="F1250" s="9"/>
      <c r="G1250" s="9"/>
      <c r="H1250" s="10" t="s">
        <v>17</v>
      </c>
      <c r="I1250" s="9"/>
      <c r="J1250" s="10" t="s">
        <v>17</v>
      </c>
      <c r="K1250" s="8" t="s">
        <v>22</v>
      </c>
      <c r="L1250" s="7" t="s">
        <v>1566</v>
      </c>
      <c r="M1250" s="7" t="s">
        <v>497</v>
      </c>
      <c r="N1250" s="9">
        <v>116</v>
      </c>
      <c r="O1250" s="9">
        <v>66</v>
      </c>
      <c r="P1250" s="9">
        <v>76</v>
      </c>
      <c r="Q1250" s="9">
        <v>166</v>
      </c>
      <c r="R1250" s="13">
        <v>143.1</v>
      </c>
      <c r="S1250" s="13">
        <v>151.5</v>
      </c>
      <c r="T1250" s="11" t="s">
        <v>3110</v>
      </c>
    </row>
    <row r="1251" spans="1:20" ht="42.75">
      <c r="A1251" s="6">
        <v>1</v>
      </c>
      <c r="B1251" s="6"/>
      <c r="C1251" s="6"/>
      <c r="D1251" s="8" t="s">
        <v>17</v>
      </c>
      <c r="E1251" s="9"/>
      <c r="F1251" s="9"/>
      <c r="G1251" s="9"/>
      <c r="H1251" s="10" t="s">
        <v>17</v>
      </c>
      <c r="I1251" s="9"/>
      <c r="J1251" s="10" t="s">
        <v>17</v>
      </c>
      <c r="K1251" s="8" t="s">
        <v>22</v>
      </c>
      <c r="L1251" s="7" t="s">
        <v>1566</v>
      </c>
      <c r="M1251" s="7" t="s">
        <v>91</v>
      </c>
      <c r="N1251" s="9">
        <v>27000</v>
      </c>
      <c r="O1251" s="9">
        <v>11000</v>
      </c>
      <c r="P1251" s="9">
        <v>11384</v>
      </c>
      <c r="Q1251" s="9">
        <v>10550</v>
      </c>
      <c r="R1251" s="13">
        <v>39.1</v>
      </c>
      <c r="S1251" s="13">
        <v>-4.0999999999999996</v>
      </c>
      <c r="T1251" s="11" t="s">
        <v>3111</v>
      </c>
    </row>
    <row r="1252" spans="1:20" ht="28.5">
      <c r="A1252" s="6">
        <v>1</v>
      </c>
      <c r="B1252" s="6"/>
      <c r="C1252" s="6"/>
      <c r="D1252" s="8" t="s">
        <v>17</v>
      </c>
      <c r="E1252" s="9"/>
      <c r="F1252" s="9"/>
      <c r="G1252" s="9"/>
      <c r="H1252" s="10" t="s">
        <v>17</v>
      </c>
      <c r="I1252" s="9"/>
      <c r="J1252" s="10" t="s">
        <v>17</v>
      </c>
      <c r="K1252" s="8" t="s">
        <v>22</v>
      </c>
      <c r="L1252" s="7" t="s">
        <v>1567</v>
      </c>
      <c r="M1252" s="7" t="s">
        <v>1568</v>
      </c>
      <c r="N1252" s="9">
        <v>18500</v>
      </c>
      <c r="O1252" s="9">
        <v>9000</v>
      </c>
      <c r="P1252" s="9">
        <v>12179</v>
      </c>
      <c r="Q1252" s="9">
        <v>12776</v>
      </c>
      <c r="R1252" s="13">
        <v>69.099999999999994</v>
      </c>
      <c r="S1252" s="13">
        <v>42</v>
      </c>
      <c r="T1252" s="11" t="s">
        <v>3112</v>
      </c>
    </row>
    <row r="1253" spans="1:20" ht="28.5">
      <c r="A1253" s="6">
        <v>1</v>
      </c>
      <c r="B1253" s="6"/>
      <c r="C1253" s="6"/>
      <c r="D1253" s="8" t="s">
        <v>17</v>
      </c>
      <c r="E1253" s="9"/>
      <c r="F1253" s="9"/>
      <c r="G1253" s="9"/>
      <c r="H1253" s="10" t="s">
        <v>17</v>
      </c>
      <c r="I1253" s="9"/>
      <c r="J1253" s="10" t="s">
        <v>17</v>
      </c>
      <c r="K1253" s="8" t="s">
        <v>22</v>
      </c>
      <c r="L1253" s="7" t="s">
        <v>1567</v>
      </c>
      <c r="M1253" s="7" t="s">
        <v>798</v>
      </c>
      <c r="N1253" s="9">
        <v>9500000</v>
      </c>
      <c r="O1253" s="9">
        <v>5000000</v>
      </c>
      <c r="P1253" s="9">
        <v>7109305</v>
      </c>
      <c r="Q1253" s="9">
        <v>3927361</v>
      </c>
      <c r="R1253" s="13">
        <v>41.3</v>
      </c>
      <c r="S1253" s="13">
        <v>-21.5</v>
      </c>
      <c r="T1253" s="11" t="s">
        <v>3113</v>
      </c>
    </row>
    <row r="1254" spans="1:20" ht="28.5">
      <c r="A1254" s="6">
        <v>1</v>
      </c>
      <c r="B1254" s="6"/>
      <c r="C1254" s="6"/>
      <c r="D1254" s="8" t="s">
        <v>17</v>
      </c>
      <c r="E1254" s="9"/>
      <c r="F1254" s="9"/>
      <c r="G1254" s="9"/>
      <c r="H1254" s="10" t="s">
        <v>17</v>
      </c>
      <c r="I1254" s="9"/>
      <c r="J1254" s="10" t="s">
        <v>17</v>
      </c>
      <c r="K1254" s="8" t="s">
        <v>22</v>
      </c>
      <c r="L1254" s="7" t="s">
        <v>1569</v>
      </c>
      <c r="M1254" s="7" t="s">
        <v>1570</v>
      </c>
      <c r="N1254" s="9">
        <v>192000</v>
      </c>
      <c r="O1254" s="9">
        <v>71800</v>
      </c>
      <c r="P1254" s="9">
        <v>221386</v>
      </c>
      <c r="Q1254" s="9">
        <v>49092</v>
      </c>
      <c r="R1254" s="13">
        <v>25.6</v>
      </c>
      <c r="S1254" s="13">
        <v>-31.6</v>
      </c>
      <c r="T1254" s="11" t="s">
        <v>3114</v>
      </c>
    </row>
    <row r="1255" spans="1:20">
      <c r="A1255" s="6">
        <v>1</v>
      </c>
      <c r="B1255" s="6"/>
      <c r="C1255" s="6"/>
      <c r="D1255" s="8" t="s">
        <v>17</v>
      </c>
      <c r="E1255" s="9"/>
      <c r="F1255" s="9"/>
      <c r="G1255" s="9"/>
      <c r="H1255" s="10" t="s">
        <v>17</v>
      </c>
      <c r="I1255" s="9"/>
      <c r="J1255" s="10" t="s">
        <v>17</v>
      </c>
      <c r="K1255" s="8" t="s">
        <v>22</v>
      </c>
      <c r="L1255" s="7" t="s">
        <v>1571</v>
      </c>
      <c r="M1255" s="7" t="s">
        <v>185</v>
      </c>
      <c r="N1255" s="9">
        <v>3867048</v>
      </c>
      <c r="O1255" s="9">
        <v>1718788</v>
      </c>
      <c r="P1255" s="9">
        <v>1480857</v>
      </c>
      <c r="Q1255" s="9">
        <v>1738744</v>
      </c>
      <c r="R1255" s="13">
        <v>45</v>
      </c>
      <c r="S1255" s="13">
        <v>1.2</v>
      </c>
      <c r="T1255" s="11" t="s">
        <v>3115</v>
      </c>
    </row>
    <row r="1256" spans="1:20">
      <c r="A1256" s="6">
        <v>1</v>
      </c>
      <c r="B1256" s="6"/>
      <c r="C1256" s="6"/>
      <c r="D1256" s="8" t="s">
        <v>17</v>
      </c>
      <c r="E1256" s="9"/>
      <c r="F1256" s="9"/>
      <c r="G1256" s="9"/>
      <c r="H1256" s="10" t="s">
        <v>17</v>
      </c>
      <c r="I1256" s="9"/>
      <c r="J1256" s="10" t="s">
        <v>17</v>
      </c>
      <c r="K1256" s="8" t="s">
        <v>22</v>
      </c>
      <c r="L1256" s="7" t="s">
        <v>1572</v>
      </c>
      <c r="M1256" s="7" t="s">
        <v>185</v>
      </c>
      <c r="N1256" s="9">
        <v>12</v>
      </c>
      <c r="O1256" s="9">
        <v>6</v>
      </c>
      <c r="P1256" s="9">
        <v>6</v>
      </c>
      <c r="Q1256" s="9">
        <v>6</v>
      </c>
      <c r="R1256" s="13">
        <v>50</v>
      </c>
      <c r="S1256" s="13">
        <v>0</v>
      </c>
      <c r="T1256" s="11" t="s">
        <v>17</v>
      </c>
    </row>
    <row r="1257" spans="1:20" ht="28.5">
      <c r="A1257" s="6">
        <v>1</v>
      </c>
      <c r="B1257" s="6"/>
      <c r="C1257" s="6"/>
      <c r="D1257" s="8" t="s">
        <v>17</v>
      </c>
      <c r="E1257" s="9"/>
      <c r="F1257" s="9"/>
      <c r="G1257" s="9"/>
      <c r="H1257" s="10" t="s">
        <v>17</v>
      </c>
      <c r="I1257" s="9"/>
      <c r="J1257" s="10" t="s">
        <v>17</v>
      </c>
      <c r="K1257" s="8" t="s">
        <v>22</v>
      </c>
      <c r="L1257" s="7" t="s">
        <v>1573</v>
      </c>
      <c r="M1257" s="7" t="s">
        <v>185</v>
      </c>
      <c r="N1257" s="9">
        <v>12</v>
      </c>
      <c r="O1257" s="9">
        <v>6</v>
      </c>
      <c r="P1257" s="9">
        <v>2</v>
      </c>
      <c r="Q1257" s="9">
        <v>4</v>
      </c>
      <c r="R1257" s="13">
        <v>33.299999999999997</v>
      </c>
      <c r="S1257" s="13">
        <v>-33.299999999999997</v>
      </c>
      <c r="T1257" s="11" t="s">
        <v>3116</v>
      </c>
    </row>
    <row r="1258" spans="1:20">
      <c r="A1258" s="6">
        <v>1</v>
      </c>
      <c r="B1258" s="6"/>
      <c r="C1258" s="6"/>
      <c r="D1258" s="8" t="s">
        <v>17</v>
      </c>
      <c r="E1258" s="9"/>
      <c r="F1258" s="9"/>
      <c r="G1258" s="9"/>
      <c r="H1258" s="10" t="s">
        <v>17</v>
      </c>
      <c r="I1258" s="9"/>
      <c r="J1258" s="10" t="s">
        <v>17</v>
      </c>
      <c r="K1258" s="8" t="s">
        <v>22</v>
      </c>
      <c r="L1258" s="7" t="s">
        <v>1574</v>
      </c>
      <c r="M1258" s="7" t="s">
        <v>1575</v>
      </c>
      <c r="N1258" s="9">
        <v>3452721</v>
      </c>
      <c r="O1258" s="9">
        <v>1534632</v>
      </c>
      <c r="P1258" s="9">
        <v>1313150</v>
      </c>
      <c r="Q1258" s="9">
        <v>1479210</v>
      </c>
      <c r="R1258" s="13">
        <v>42.8</v>
      </c>
      <c r="S1258" s="13">
        <v>-3.6</v>
      </c>
      <c r="T1258" s="11" t="s">
        <v>1576</v>
      </c>
    </row>
    <row r="1259" spans="1:20" ht="30">
      <c r="A1259" s="6">
        <v>1</v>
      </c>
      <c r="B1259" s="6"/>
      <c r="C1259" s="19" t="s">
        <v>1577</v>
      </c>
      <c r="D1259" s="8" t="s">
        <v>17</v>
      </c>
      <c r="E1259" s="9"/>
      <c r="F1259" s="9"/>
      <c r="G1259" s="9"/>
      <c r="H1259" s="10" t="s">
        <v>17</v>
      </c>
      <c r="I1259" s="9"/>
      <c r="J1259" s="10" t="s">
        <v>17</v>
      </c>
      <c r="K1259" s="8" t="s">
        <v>17</v>
      </c>
      <c r="L1259" s="7" t="s">
        <v>17</v>
      </c>
      <c r="M1259" s="7" t="s">
        <v>17</v>
      </c>
      <c r="N1259" s="9"/>
      <c r="O1259" s="9"/>
      <c r="P1259" s="9"/>
      <c r="Q1259" s="9"/>
      <c r="R1259" s="10" t="s">
        <v>17</v>
      </c>
      <c r="S1259" s="10" t="s">
        <v>17</v>
      </c>
      <c r="T1259" s="11" t="s">
        <v>17</v>
      </c>
    </row>
    <row r="1260" spans="1:20" ht="42.75">
      <c r="A1260" s="6">
        <v>1</v>
      </c>
      <c r="B1260" s="6"/>
      <c r="C1260" s="7" t="s">
        <v>1578</v>
      </c>
      <c r="D1260" s="8" t="s">
        <v>1083</v>
      </c>
      <c r="E1260" s="9">
        <v>902320071.18000019</v>
      </c>
      <c r="F1260" s="9">
        <v>1459165092</v>
      </c>
      <c r="G1260" s="9">
        <f t="shared" ref="G1260:G1261" si="30">IFERROR(F1260-E1260,0)</f>
        <v>556845020.81999981</v>
      </c>
      <c r="H1260" s="36">
        <f t="shared" ref="H1260:H1261" si="31">IFERROR((F1260/E1260-1)*100,0)</f>
        <v>61.712582774734393</v>
      </c>
      <c r="I1260" s="9">
        <v>5364081989</v>
      </c>
      <c r="J1260" s="12">
        <v>27.2</v>
      </c>
      <c r="K1260" s="8" t="s">
        <v>17</v>
      </c>
      <c r="L1260" s="7" t="s">
        <v>17</v>
      </c>
      <c r="M1260" s="7" t="s">
        <v>17</v>
      </c>
      <c r="N1260" s="9"/>
      <c r="O1260" s="9"/>
      <c r="P1260" s="9"/>
      <c r="Q1260" s="9"/>
      <c r="R1260" s="10" t="s">
        <v>17</v>
      </c>
      <c r="S1260" s="10" t="s">
        <v>17</v>
      </c>
      <c r="T1260" s="11" t="s">
        <v>17</v>
      </c>
    </row>
    <row r="1261" spans="1:20">
      <c r="A1261" s="6">
        <v>1</v>
      </c>
      <c r="B1261" s="6"/>
      <c r="C1261" s="6"/>
      <c r="D1261" s="8" t="s">
        <v>668</v>
      </c>
      <c r="E1261" s="9">
        <v>66052810</v>
      </c>
      <c r="F1261" s="9">
        <v>801504</v>
      </c>
      <c r="G1261" s="9">
        <f t="shared" si="30"/>
        <v>-65251306</v>
      </c>
      <c r="H1261" s="36">
        <f t="shared" si="31"/>
        <v>-98.7865709271112</v>
      </c>
      <c r="I1261" s="9">
        <v>213476090</v>
      </c>
      <c r="J1261" s="12">
        <v>0.4</v>
      </c>
      <c r="K1261" s="8" t="s">
        <v>17</v>
      </c>
      <c r="L1261" s="7" t="s">
        <v>17</v>
      </c>
      <c r="M1261" s="7" t="s">
        <v>17</v>
      </c>
      <c r="N1261" s="9"/>
      <c r="O1261" s="9"/>
      <c r="P1261" s="9"/>
      <c r="Q1261" s="9"/>
      <c r="R1261" s="10" t="s">
        <v>17</v>
      </c>
      <c r="S1261" s="10" t="s">
        <v>17</v>
      </c>
      <c r="T1261" s="11" t="s">
        <v>17</v>
      </c>
    </row>
    <row r="1262" spans="1:20" ht="28.5">
      <c r="A1262" s="6">
        <v>1</v>
      </c>
      <c r="B1262" s="6"/>
      <c r="C1262" s="7" t="s">
        <v>1579</v>
      </c>
      <c r="D1262" s="8" t="s">
        <v>17</v>
      </c>
      <c r="E1262" s="9"/>
      <c r="F1262" s="9"/>
      <c r="G1262" s="9"/>
      <c r="H1262" s="10" t="s">
        <v>17</v>
      </c>
      <c r="I1262" s="9"/>
      <c r="J1262" s="10" t="s">
        <v>17</v>
      </c>
      <c r="K1262" s="8" t="s">
        <v>22</v>
      </c>
      <c r="L1262" s="7" t="s">
        <v>1580</v>
      </c>
      <c r="M1262" s="7" t="s">
        <v>432</v>
      </c>
      <c r="N1262" s="9">
        <v>14</v>
      </c>
      <c r="O1262" s="9">
        <v>0</v>
      </c>
      <c r="P1262" s="9">
        <v>0</v>
      </c>
      <c r="Q1262" s="9">
        <v>0</v>
      </c>
      <c r="R1262" s="10" t="s">
        <v>25</v>
      </c>
      <c r="S1262" s="13">
        <v>0</v>
      </c>
      <c r="T1262" s="11" t="s">
        <v>17</v>
      </c>
    </row>
    <row r="1263" spans="1:20">
      <c r="A1263" s="6">
        <v>1</v>
      </c>
      <c r="B1263" s="6"/>
      <c r="C1263" s="6"/>
      <c r="D1263" s="8" t="s">
        <v>17</v>
      </c>
      <c r="E1263" s="9"/>
      <c r="F1263" s="9"/>
      <c r="G1263" s="9"/>
      <c r="H1263" s="10" t="s">
        <v>17</v>
      </c>
      <c r="I1263" s="9"/>
      <c r="J1263" s="10" t="s">
        <v>17</v>
      </c>
      <c r="K1263" s="8" t="s">
        <v>22</v>
      </c>
      <c r="L1263" s="7" t="s">
        <v>1581</v>
      </c>
      <c r="M1263" s="7" t="s">
        <v>432</v>
      </c>
      <c r="N1263" s="9">
        <v>2</v>
      </c>
      <c r="O1263" s="9">
        <v>0</v>
      </c>
      <c r="P1263" s="9">
        <v>0</v>
      </c>
      <c r="Q1263" s="9">
        <v>0</v>
      </c>
      <c r="R1263" s="10" t="s">
        <v>25</v>
      </c>
      <c r="S1263" s="13">
        <v>0</v>
      </c>
      <c r="T1263" s="11" t="s">
        <v>17</v>
      </c>
    </row>
    <row r="1264" spans="1:20">
      <c r="A1264" s="6">
        <v>1</v>
      </c>
      <c r="B1264" s="6"/>
      <c r="C1264" s="6"/>
      <c r="D1264" s="8" t="s">
        <v>17</v>
      </c>
      <c r="E1264" s="9"/>
      <c r="F1264" s="9"/>
      <c r="G1264" s="9"/>
      <c r="H1264" s="10" t="s">
        <v>17</v>
      </c>
      <c r="I1264" s="9"/>
      <c r="J1264" s="10" t="s">
        <v>17</v>
      </c>
      <c r="K1264" s="8" t="s">
        <v>22</v>
      </c>
      <c r="L1264" s="7" t="s">
        <v>1582</v>
      </c>
      <c r="M1264" s="7" t="s">
        <v>432</v>
      </c>
      <c r="N1264" s="9">
        <v>1</v>
      </c>
      <c r="O1264" s="9">
        <v>0</v>
      </c>
      <c r="P1264" s="9">
        <v>0</v>
      </c>
      <c r="Q1264" s="9">
        <v>0</v>
      </c>
      <c r="R1264" s="10" t="s">
        <v>25</v>
      </c>
      <c r="S1264" s="13">
        <v>0</v>
      </c>
      <c r="T1264" s="11" t="s">
        <v>17</v>
      </c>
    </row>
    <row r="1265" spans="1:20">
      <c r="A1265" s="6">
        <v>1</v>
      </c>
      <c r="B1265" s="6"/>
      <c r="C1265" s="6"/>
      <c r="D1265" s="8" t="s">
        <v>17</v>
      </c>
      <c r="E1265" s="9"/>
      <c r="F1265" s="9"/>
      <c r="G1265" s="9"/>
      <c r="H1265" s="10" t="s">
        <v>17</v>
      </c>
      <c r="I1265" s="9"/>
      <c r="J1265" s="10" t="s">
        <v>17</v>
      </c>
      <c r="K1265" s="8" t="s">
        <v>22</v>
      </c>
      <c r="L1265" s="7" t="s">
        <v>1583</v>
      </c>
      <c r="M1265" s="7" t="s">
        <v>432</v>
      </c>
      <c r="N1265" s="9">
        <v>40</v>
      </c>
      <c r="O1265" s="9">
        <v>0</v>
      </c>
      <c r="P1265" s="9">
        <f>VLOOKUP(L1265&amp;M1265,[1]Metas!$N$234:$O$236,2,0)</f>
        <v>0</v>
      </c>
      <c r="Q1265" s="9">
        <v>0</v>
      </c>
      <c r="R1265" s="10" t="s">
        <v>25</v>
      </c>
      <c r="S1265" s="13">
        <v>0</v>
      </c>
      <c r="T1265" s="11" t="s">
        <v>17</v>
      </c>
    </row>
    <row r="1266" spans="1:20" ht="28.5">
      <c r="A1266" s="6">
        <v>1</v>
      </c>
      <c r="B1266" s="6"/>
      <c r="C1266" s="7" t="s">
        <v>1584</v>
      </c>
      <c r="D1266" s="8" t="s">
        <v>1083</v>
      </c>
      <c r="E1266" s="29"/>
      <c r="F1266" s="9">
        <v>19209</v>
      </c>
      <c r="G1266" s="9">
        <f>IFERROR(F1266-E1266,0)</f>
        <v>19209</v>
      </c>
      <c r="H1266" s="36">
        <f>IFERROR((F1266/E1266-1)*100,0)</f>
        <v>0</v>
      </c>
      <c r="I1266" s="9">
        <v>9800000</v>
      </c>
      <c r="J1266" s="12">
        <v>0.2</v>
      </c>
      <c r="K1266" s="8" t="s">
        <v>17</v>
      </c>
      <c r="L1266" s="7" t="s">
        <v>17</v>
      </c>
      <c r="M1266" s="7" t="s">
        <v>17</v>
      </c>
      <c r="N1266" s="9"/>
      <c r="O1266" s="9"/>
      <c r="P1266" s="9"/>
      <c r="Q1266" s="9"/>
      <c r="R1266" s="10" t="s">
        <v>17</v>
      </c>
      <c r="S1266" s="10" t="s">
        <v>17</v>
      </c>
      <c r="T1266" s="11" t="s">
        <v>17</v>
      </c>
    </row>
    <row r="1267" spans="1:20" ht="28.5">
      <c r="A1267" s="6">
        <v>1</v>
      </c>
      <c r="B1267" s="6"/>
      <c r="C1267" s="7" t="s">
        <v>1585</v>
      </c>
      <c r="D1267" s="8" t="s">
        <v>17</v>
      </c>
      <c r="E1267" s="9"/>
      <c r="F1267" s="9"/>
      <c r="G1267" s="9"/>
      <c r="H1267" s="10" t="s">
        <v>17</v>
      </c>
      <c r="I1267" s="9"/>
      <c r="J1267" s="10" t="s">
        <v>17</v>
      </c>
      <c r="K1267" s="8" t="s">
        <v>22</v>
      </c>
      <c r="L1267" s="7" t="s">
        <v>1586</v>
      </c>
      <c r="M1267" s="7" t="s">
        <v>1114</v>
      </c>
      <c r="N1267" s="9">
        <v>200</v>
      </c>
      <c r="O1267" s="9">
        <v>100</v>
      </c>
      <c r="P1267" s="34" t="s">
        <v>3217</v>
      </c>
      <c r="Q1267" s="9">
        <v>132</v>
      </c>
      <c r="R1267" s="13">
        <v>66</v>
      </c>
      <c r="S1267" s="13">
        <v>32</v>
      </c>
      <c r="T1267" s="11" t="s">
        <v>1587</v>
      </c>
    </row>
    <row r="1268" spans="1:20" ht="57">
      <c r="A1268" s="6">
        <v>1</v>
      </c>
      <c r="B1268" s="6"/>
      <c r="C1268" s="6"/>
      <c r="D1268" s="8" t="s">
        <v>17</v>
      </c>
      <c r="E1268" s="9"/>
      <c r="F1268" s="9"/>
      <c r="G1268" s="9"/>
      <c r="H1268" s="10" t="s">
        <v>17</v>
      </c>
      <c r="I1268" s="9"/>
      <c r="J1268" s="10" t="s">
        <v>17</v>
      </c>
      <c r="K1268" s="8" t="s">
        <v>22</v>
      </c>
      <c r="L1268" s="7" t="s">
        <v>1588</v>
      </c>
      <c r="M1268" s="7" t="s">
        <v>291</v>
      </c>
      <c r="N1268" s="9">
        <v>20</v>
      </c>
      <c r="O1268" s="9">
        <v>10</v>
      </c>
      <c r="P1268" s="34" t="s">
        <v>3217</v>
      </c>
      <c r="Q1268" s="9">
        <v>0</v>
      </c>
      <c r="R1268" s="10" t="s">
        <v>25</v>
      </c>
      <c r="S1268" s="10" t="s">
        <v>25</v>
      </c>
      <c r="T1268" s="11" t="s">
        <v>1589</v>
      </c>
    </row>
    <row r="1269" spans="1:20">
      <c r="A1269" s="6">
        <v>1</v>
      </c>
      <c r="B1269" s="6"/>
      <c r="C1269" s="6"/>
      <c r="D1269" s="6"/>
      <c r="E1269" s="6"/>
      <c r="F1269" s="6"/>
      <c r="G1269" s="6"/>
      <c r="H1269" s="6"/>
      <c r="I1269" s="6"/>
      <c r="J1269" s="6"/>
      <c r="K1269" s="6"/>
      <c r="L1269" s="6"/>
      <c r="M1269" s="6"/>
      <c r="N1269" s="6"/>
      <c r="O1269" s="6"/>
      <c r="P1269" s="6"/>
      <c r="Q1269" s="6"/>
      <c r="R1269" s="6"/>
      <c r="S1269" s="6"/>
      <c r="T1269" s="11"/>
    </row>
    <row r="1270" spans="1:20" ht="42.75">
      <c r="A1270" s="6">
        <v>1</v>
      </c>
      <c r="B1270" s="6"/>
      <c r="C1270" s="7" t="s">
        <v>1590</v>
      </c>
      <c r="D1270" s="8" t="s">
        <v>1083</v>
      </c>
      <c r="E1270" s="9">
        <v>155732129.72999999</v>
      </c>
      <c r="F1270" s="9">
        <v>162641179</v>
      </c>
      <c r="G1270" s="9">
        <f>IFERROR(F1270-E1270,0)</f>
        <v>6909049.2700000107</v>
      </c>
      <c r="H1270" s="36">
        <f>IFERROR((F1270/E1270-1)*100,0)</f>
        <v>4.4364957199124921</v>
      </c>
      <c r="I1270" s="9">
        <v>1526828430</v>
      </c>
      <c r="J1270" s="12">
        <v>10.7</v>
      </c>
      <c r="K1270" s="8" t="s">
        <v>17</v>
      </c>
      <c r="L1270" s="7" t="s">
        <v>17</v>
      </c>
      <c r="M1270" s="7" t="s">
        <v>17</v>
      </c>
      <c r="N1270" s="9"/>
      <c r="O1270" s="9"/>
      <c r="P1270" s="9"/>
      <c r="Q1270" s="9"/>
      <c r="R1270" s="10" t="s">
        <v>17</v>
      </c>
      <c r="S1270" s="10" t="s">
        <v>17</v>
      </c>
      <c r="T1270" s="11" t="s">
        <v>17</v>
      </c>
    </row>
    <row r="1271" spans="1:20" ht="28.5">
      <c r="A1271" s="6">
        <v>1</v>
      </c>
      <c r="B1271" s="6"/>
      <c r="C1271" s="7" t="s">
        <v>1591</v>
      </c>
      <c r="D1271" s="8" t="s">
        <v>17</v>
      </c>
      <c r="E1271" s="9"/>
      <c r="F1271" s="9"/>
      <c r="G1271" s="9"/>
      <c r="H1271" s="10" t="s">
        <v>17</v>
      </c>
      <c r="I1271" s="9"/>
      <c r="J1271" s="10" t="s">
        <v>17</v>
      </c>
      <c r="K1271" s="8" t="s">
        <v>22</v>
      </c>
      <c r="L1271" s="7" t="s">
        <v>1592</v>
      </c>
      <c r="M1271" s="7" t="s">
        <v>1593</v>
      </c>
      <c r="N1271" s="9">
        <v>2500000</v>
      </c>
      <c r="O1271" s="9">
        <v>1250000</v>
      </c>
      <c r="P1271" s="9">
        <v>473400</v>
      </c>
      <c r="Q1271" s="9">
        <v>604800</v>
      </c>
      <c r="R1271" s="13">
        <v>24.2</v>
      </c>
      <c r="S1271" s="13">
        <v>-51.6</v>
      </c>
      <c r="T1271" s="11" t="s">
        <v>1594</v>
      </c>
    </row>
    <row r="1272" spans="1:20" ht="42.75">
      <c r="A1272" s="6">
        <v>1</v>
      </c>
      <c r="B1272" s="6"/>
      <c r="C1272" s="6"/>
      <c r="D1272" s="8" t="s">
        <v>17</v>
      </c>
      <c r="E1272" s="9"/>
      <c r="F1272" s="9"/>
      <c r="G1272" s="9"/>
      <c r="H1272" s="10" t="s">
        <v>17</v>
      </c>
      <c r="I1272" s="9"/>
      <c r="J1272" s="10" t="s">
        <v>17</v>
      </c>
      <c r="K1272" s="8" t="s">
        <v>22</v>
      </c>
      <c r="L1272" s="7" t="s">
        <v>1595</v>
      </c>
      <c r="M1272" s="7" t="s">
        <v>1596</v>
      </c>
      <c r="N1272" s="9">
        <v>10</v>
      </c>
      <c r="O1272" s="9">
        <v>5</v>
      </c>
      <c r="P1272" s="9">
        <v>1</v>
      </c>
      <c r="Q1272" s="9">
        <v>2</v>
      </c>
      <c r="R1272" s="13">
        <v>20</v>
      </c>
      <c r="S1272" s="13">
        <v>-60</v>
      </c>
      <c r="T1272" s="11" t="s">
        <v>3117</v>
      </c>
    </row>
    <row r="1273" spans="1:20" ht="28.5">
      <c r="A1273" s="6">
        <v>1</v>
      </c>
      <c r="B1273" s="6"/>
      <c r="C1273" s="6"/>
      <c r="D1273" s="8" t="s">
        <v>17</v>
      </c>
      <c r="E1273" s="9"/>
      <c r="F1273" s="9"/>
      <c r="G1273" s="9"/>
      <c r="H1273" s="10" t="s">
        <v>17</v>
      </c>
      <c r="I1273" s="9"/>
      <c r="J1273" s="10" t="s">
        <v>17</v>
      </c>
      <c r="K1273" s="8" t="s">
        <v>22</v>
      </c>
      <c r="L1273" s="7" t="s">
        <v>1597</v>
      </c>
      <c r="M1273" s="7" t="s">
        <v>917</v>
      </c>
      <c r="N1273" s="9">
        <v>1350</v>
      </c>
      <c r="O1273" s="9">
        <v>1350</v>
      </c>
      <c r="P1273" s="9">
        <v>1438</v>
      </c>
      <c r="Q1273" s="9">
        <v>1397</v>
      </c>
      <c r="R1273" s="10" t="s">
        <v>62</v>
      </c>
      <c r="S1273" s="13">
        <v>3.5</v>
      </c>
      <c r="T1273" s="11" t="s">
        <v>1598</v>
      </c>
    </row>
    <row r="1274" spans="1:20" ht="30">
      <c r="A1274" s="6">
        <v>1</v>
      </c>
      <c r="B1274" s="6"/>
      <c r="C1274" s="19" t="s">
        <v>1599</v>
      </c>
      <c r="D1274" s="8" t="s">
        <v>17</v>
      </c>
      <c r="E1274" s="9"/>
      <c r="F1274" s="9"/>
      <c r="G1274" s="9"/>
      <c r="H1274" s="10" t="s">
        <v>17</v>
      </c>
      <c r="I1274" s="9"/>
      <c r="J1274" s="10" t="s">
        <v>17</v>
      </c>
      <c r="K1274" s="8" t="s">
        <v>17</v>
      </c>
      <c r="L1274" s="7" t="s">
        <v>17</v>
      </c>
      <c r="M1274" s="7" t="s">
        <v>17</v>
      </c>
      <c r="N1274" s="9"/>
      <c r="O1274" s="9"/>
      <c r="P1274" s="9"/>
      <c r="Q1274" s="9"/>
      <c r="R1274" s="10" t="s">
        <v>17</v>
      </c>
      <c r="S1274" s="10" t="s">
        <v>17</v>
      </c>
      <c r="T1274" s="11" t="s">
        <v>17</v>
      </c>
    </row>
    <row r="1275" spans="1:20" ht="42.75">
      <c r="A1275" s="6">
        <v>1</v>
      </c>
      <c r="B1275" s="6"/>
      <c r="C1275" s="7" t="s">
        <v>1600</v>
      </c>
      <c r="D1275" s="8" t="s">
        <v>1083</v>
      </c>
      <c r="E1275" s="9">
        <v>954778326</v>
      </c>
      <c r="F1275" s="9">
        <v>1669983543</v>
      </c>
      <c r="G1275" s="9">
        <f>IFERROR(F1275-E1275,0)</f>
        <v>715205217</v>
      </c>
      <c r="H1275" s="36">
        <f>IFERROR((F1275/E1275-1)*100,0)</f>
        <v>74.907986233445342</v>
      </c>
      <c r="I1275" s="9">
        <v>2597978327</v>
      </c>
      <c r="J1275" s="12">
        <v>64.3</v>
      </c>
      <c r="K1275" s="8" t="s">
        <v>17</v>
      </c>
      <c r="L1275" s="7" t="s">
        <v>17</v>
      </c>
      <c r="M1275" s="7" t="s">
        <v>17</v>
      </c>
      <c r="N1275" s="9"/>
      <c r="O1275" s="9"/>
      <c r="P1275" s="9"/>
      <c r="Q1275" s="9"/>
      <c r="R1275" s="10" t="s">
        <v>17</v>
      </c>
      <c r="S1275" s="10" t="s">
        <v>17</v>
      </c>
      <c r="T1275" s="11" t="s">
        <v>17</v>
      </c>
    </row>
    <row r="1276" spans="1:20" ht="28.5">
      <c r="A1276" s="6">
        <v>1</v>
      </c>
      <c r="B1276" s="6"/>
      <c r="C1276" s="7" t="s">
        <v>1601</v>
      </c>
      <c r="D1276" s="8" t="s">
        <v>17</v>
      </c>
      <c r="E1276" s="9"/>
      <c r="F1276" s="9"/>
      <c r="G1276" s="9"/>
      <c r="H1276" s="10" t="s">
        <v>17</v>
      </c>
      <c r="I1276" s="9"/>
      <c r="J1276" s="10" t="s">
        <v>17</v>
      </c>
      <c r="K1276" s="8" t="s">
        <v>22</v>
      </c>
      <c r="L1276" s="7" t="s">
        <v>1602</v>
      </c>
      <c r="M1276" s="7" t="s">
        <v>1603</v>
      </c>
      <c r="N1276" s="9">
        <v>10191</v>
      </c>
      <c r="O1276" s="9">
        <v>14246</v>
      </c>
      <c r="P1276" s="9">
        <v>13514</v>
      </c>
      <c r="Q1276" s="9">
        <f>+(15485+16772)/2</f>
        <v>16128.5</v>
      </c>
      <c r="R1276" s="10" t="s">
        <v>62</v>
      </c>
      <c r="S1276" s="13">
        <f>+(Q1276-O1276)/O1276*100</f>
        <v>13.214235574898217</v>
      </c>
      <c r="T1276" s="11" t="s">
        <v>1604</v>
      </c>
    </row>
    <row r="1277" spans="1:20" ht="28.5">
      <c r="A1277" s="6">
        <v>1</v>
      </c>
      <c r="B1277" s="6"/>
      <c r="C1277" s="7" t="s">
        <v>1605</v>
      </c>
      <c r="D1277" s="8" t="s">
        <v>1083</v>
      </c>
      <c r="E1277" s="9">
        <v>9359795</v>
      </c>
      <c r="F1277" s="9">
        <v>200838144</v>
      </c>
      <c r="G1277" s="9">
        <f>IFERROR(F1277-E1277,0)</f>
        <v>191478349</v>
      </c>
      <c r="H1277" s="36">
        <f>IFERROR((F1277/E1277-1)*100,0)</f>
        <v>2045.7536623398269</v>
      </c>
      <c r="I1277" s="9">
        <v>397929146</v>
      </c>
      <c r="J1277" s="12">
        <v>50.5</v>
      </c>
      <c r="K1277" s="8" t="s">
        <v>17</v>
      </c>
      <c r="L1277" s="7" t="s">
        <v>17</v>
      </c>
      <c r="M1277" s="7" t="s">
        <v>17</v>
      </c>
      <c r="N1277" s="9"/>
      <c r="O1277" s="9"/>
      <c r="P1277" s="9"/>
      <c r="Q1277" s="9"/>
      <c r="R1277" s="10" t="s">
        <v>17</v>
      </c>
      <c r="S1277" s="10" t="s">
        <v>17</v>
      </c>
      <c r="T1277" s="11" t="s">
        <v>17</v>
      </c>
    </row>
    <row r="1278" spans="1:20" ht="28.5">
      <c r="A1278" s="6">
        <v>1</v>
      </c>
      <c r="B1278" s="6"/>
      <c r="C1278" s="7" t="s">
        <v>1601</v>
      </c>
      <c r="D1278" s="8" t="s">
        <v>17</v>
      </c>
      <c r="E1278" s="9"/>
      <c r="F1278" s="9"/>
      <c r="G1278" s="9"/>
      <c r="H1278" s="10" t="s">
        <v>17</v>
      </c>
      <c r="I1278" s="9"/>
      <c r="J1278" s="10" t="s">
        <v>17</v>
      </c>
      <c r="K1278" s="8" t="s">
        <v>22</v>
      </c>
      <c r="L1278" s="7" t="s">
        <v>1606</v>
      </c>
      <c r="M1278" s="7" t="s">
        <v>1603</v>
      </c>
      <c r="N1278" s="9">
        <v>3233</v>
      </c>
      <c r="O1278" s="9">
        <v>3229</v>
      </c>
      <c r="P1278" s="9">
        <v>3145</v>
      </c>
      <c r="Q1278" s="9">
        <f>(3189+572.84)/2</f>
        <v>1880.92</v>
      </c>
      <c r="R1278" s="10" t="s">
        <v>62</v>
      </c>
      <c r="S1278" s="13">
        <f>+(Q1278-O1278)/O1278*100</f>
        <v>-41.749148343140291</v>
      </c>
      <c r="T1278" s="11"/>
    </row>
    <row r="1279" spans="1:20" ht="28.5">
      <c r="A1279" s="6">
        <v>1</v>
      </c>
      <c r="B1279" s="6"/>
      <c r="C1279" s="7" t="s">
        <v>1607</v>
      </c>
      <c r="D1279" s="8" t="s">
        <v>1083</v>
      </c>
      <c r="E1279" s="9">
        <v>237075728</v>
      </c>
      <c r="F1279" s="9">
        <v>421939939</v>
      </c>
      <c r="G1279" s="9">
        <f>IFERROR(F1279-E1279,0)</f>
        <v>184864211</v>
      </c>
      <c r="H1279" s="36">
        <f>IFERROR((F1279/E1279-1)*100,0)</f>
        <v>77.976861047538364</v>
      </c>
      <c r="I1279" s="9">
        <v>587050418</v>
      </c>
      <c r="J1279" s="12">
        <v>71.900000000000006</v>
      </c>
      <c r="K1279" s="8" t="s">
        <v>17</v>
      </c>
      <c r="L1279" s="7" t="s">
        <v>17</v>
      </c>
      <c r="M1279" s="7" t="s">
        <v>17</v>
      </c>
      <c r="N1279" s="9"/>
      <c r="O1279" s="9"/>
      <c r="P1279" s="9"/>
      <c r="Q1279" s="9"/>
      <c r="R1279" s="10" t="s">
        <v>17</v>
      </c>
      <c r="S1279" s="10" t="s">
        <v>17</v>
      </c>
      <c r="T1279" s="11" t="s">
        <v>17</v>
      </c>
    </row>
    <row r="1280" spans="1:20" ht="28.5">
      <c r="A1280" s="6">
        <v>1</v>
      </c>
      <c r="B1280" s="6"/>
      <c r="C1280" s="7" t="s">
        <v>1601</v>
      </c>
      <c r="D1280" s="8" t="s">
        <v>17</v>
      </c>
      <c r="E1280" s="9"/>
      <c r="F1280" s="9"/>
      <c r="G1280" s="9"/>
      <c r="H1280" s="10" t="s">
        <v>17</v>
      </c>
      <c r="I1280" s="9"/>
      <c r="J1280" s="10" t="s">
        <v>17</v>
      </c>
      <c r="K1280" s="8" t="s">
        <v>22</v>
      </c>
      <c r="L1280" s="7" t="s">
        <v>1608</v>
      </c>
      <c r="M1280" s="7" t="s">
        <v>1609</v>
      </c>
      <c r="N1280" s="9">
        <v>14687</v>
      </c>
      <c r="O1280" s="9">
        <v>14687</v>
      </c>
      <c r="P1280" s="9">
        <v>94</v>
      </c>
      <c r="Q1280" s="9">
        <v>0</v>
      </c>
      <c r="R1280" s="13">
        <f>+Q1280/N1280*100</f>
        <v>0</v>
      </c>
      <c r="S1280" s="13">
        <f>+(Q1280-O1280)/O1280*100</f>
        <v>-100</v>
      </c>
      <c r="T1280" s="11" t="s">
        <v>3119</v>
      </c>
    </row>
    <row r="1281" spans="1:20" ht="28.5">
      <c r="A1281" s="6">
        <v>1</v>
      </c>
      <c r="B1281" s="6"/>
      <c r="C1281" s="7" t="s">
        <v>1610</v>
      </c>
      <c r="D1281" s="8" t="s">
        <v>1083</v>
      </c>
      <c r="E1281" s="9">
        <v>18869141</v>
      </c>
      <c r="F1281" s="9">
        <v>55949562</v>
      </c>
      <c r="G1281" s="9">
        <f>IFERROR(F1281-E1281,0)</f>
        <v>37080421</v>
      </c>
      <c r="H1281" s="36">
        <f>IFERROR((F1281/E1281-1)*100,0)</f>
        <v>196.51356148115062</v>
      </c>
      <c r="I1281" s="9">
        <v>90544674</v>
      </c>
      <c r="J1281" s="12">
        <v>61.8</v>
      </c>
      <c r="K1281" s="8" t="s">
        <v>17</v>
      </c>
      <c r="L1281" s="7" t="s">
        <v>17</v>
      </c>
      <c r="M1281" s="7" t="s">
        <v>17</v>
      </c>
      <c r="N1281" s="9"/>
      <c r="O1281" s="9"/>
      <c r="P1281" s="9"/>
      <c r="Q1281" s="9"/>
      <c r="R1281" s="10" t="s">
        <v>17</v>
      </c>
      <c r="S1281" s="10" t="s">
        <v>17</v>
      </c>
      <c r="T1281" s="11" t="s">
        <v>17</v>
      </c>
    </row>
    <row r="1282" spans="1:20" ht="28.5">
      <c r="A1282" s="6">
        <v>1</v>
      </c>
      <c r="B1282" s="6"/>
      <c r="C1282" s="7" t="s">
        <v>1601</v>
      </c>
      <c r="D1282" s="8" t="s">
        <v>17</v>
      </c>
      <c r="E1282" s="9"/>
      <c r="F1282" s="9"/>
      <c r="G1282" s="9"/>
      <c r="H1282" s="10" t="s">
        <v>17</v>
      </c>
      <c r="I1282" s="9"/>
      <c r="J1282" s="10" t="s">
        <v>17</v>
      </c>
      <c r="K1282" s="8" t="s">
        <v>22</v>
      </c>
      <c r="L1282" s="7" t="s">
        <v>1611</v>
      </c>
      <c r="M1282" s="7" t="s">
        <v>1603</v>
      </c>
      <c r="N1282" s="9">
        <v>594</v>
      </c>
      <c r="O1282" s="9">
        <v>594</v>
      </c>
      <c r="P1282" s="9">
        <v>3</v>
      </c>
      <c r="Q1282" s="9">
        <v>517</v>
      </c>
      <c r="R1282" s="13">
        <f>+Q1282/N1282*100</f>
        <v>87.037037037037038</v>
      </c>
      <c r="S1282" s="13">
        <f>+(Q1282-O1282)/O1282*100</f>
        <v>-12.962962962962962</v>
      </c>
      <c r="T1282" s="11" t="s">
        <v>3118</v>
      </c>
    </row>
    <row r="1283" spans="1:20" ht="42.75">
      <c r="A1283" s="6">
        <v>1</v>
      </c>
      <c r="B1283" s="6"/>
      <c r="C1283" s="7" t="s">
        <v>1612</v>
      </c>
      <c r="D1283" s="8" t="s">
        <v>1083</v>
      </c>
      <c r="E1283" s="9">
        <v>145122867</v>
      </c>
      <c r="F1283" s="9">
        <v>344973581</v>
      </c>
      <c r="G1283" s="9">
        <f>IFERROR(F1283-E1283,0)</f>
        <v>199850714</v>
      </c>
      <c r="H1283" s="36">
        <f>IFERROR((F1283/E1283-1)*100,0)</f>
        <v>137.7113876891641</v>
      </c>
      <c r="I1283" s="9">
        <v>506516172</v>
      </c>
      <c r="J1283" s="12">
        <v>68.099999999999994</v>
      </c>
      <c r="K1283" s="8" t="s">
        <v>17</v>
      </c>
      <c r="L1283" s="7" t="s">
        <v>17</v>
      </c>
      <c r="M1283" s="7" t="s">
        <v>17</v>
      </c>
      <c r="N1283" s="9"/>
      <c r="O1283" s="9"/>
      <c r="P1283" s="9"/>
      <c r="Q1283" s="9"/>
      <c r="R1283" s="10" t="s">
        <v>17</v>
      </c>
      <c r="S1283" s="10" t="s">
        <v>17</v>
      </c>
      <c r="T1283" s="11" t="s">
        <v>17</v>
      </c>
    </row>
    <row r="1284" spans="1:20" ht="28.5">
      <c r="A1284" s="6">
        <v>1</v>
      </c>
      <c r="B1284" s="6"/>
      <c r="C1284" s="7" t="s">
        <v>1601</v>
      </c>
      <c r="D1284" s="8" t="s">
        <v>17</v>
      </c>
      <c r="E1284" s="9"/>
      <c r="F1284" s="9"/>
      <c r="G1284" s="9"/>
      <c r="H1284" s="10" t="s">
        <v>17</v>
      </c>
      <c r="I1284" s="9"/>
      <c r="J1284" s="10" t="s">
        <v>17</v>
      </c>
      <c r="K1284" s="8" t="s">
        <v>22</v>
      </c>
      <c r="L1284" s="7" t="s">
        <v>1613</v>
      </c>
      <c r="M1284" s="7" t="s">
        <v>1603</v>
      </c>
      <c r="N1284" s="9">
        <v>1871</v>
      </c>
      <c r="O1284" s="9">
        <v>1302</v>
      </c>
      <c r="P1284" s="9">
        <v>1178</v>
      </c>
      <c r="Q1284" s="9">
        <v>1424</v>
      </c>
      <c r="R1284" s="10" t="s">
        <v>62</v>
      </c>
      <c r="S1284" s="13">
        <f>+(Q1284-O1284)/O1284*100</f>
        <v>9.3701996927803393</v>
      </c>
      <c r="T1284" s="11" t="s">
        <v>1614</v>
      </c>
    </row>
    <row r="1285" spans="1:20" ht="28.5">
      <c r="A1285" s="6">
        <v>1</v>
      </c>
      <c r="B1285" s="6"/>
      <c r="C1285" s="7" t="s">
        <v>1615</v>
      </c>
      <c r="D1285" s="8" t="s">
        <v>1083</v>
      </c>
      <c r="E1285" s="9">
        <v>122303962</v>
      </c>
      <c r="F1285" s="9">
        <v>139394229</v>
      </c>
      <c r="G1285" s="9">
        <f>IFERROR(F1285-E1285,0)</f>
        <v>17090267</v>
      </c>
      <c r="H1285" s="36">
        <f>IFERROR((F1285/E1285-1)*100,0)</f>
        <v>13.973600462755243</v>
      </c>
      <c r="I1285" s="9">
        <v>249920408</v>
      </c>
      <c r="J1285" s="12">
        <v>55.8</v>
      </c>
      <c r="K1285" s="8" t="s">
        <v>17</v>
      </c>
      <c r="L1285" s="7" t="s">
        <v>17</v>
      </c>
      <c r="M1285" s="7" t="s">
        <v>17</v>
      </c>
      <c r="N1285" s="9"/>
      <c r="O1285" s="9"/>
      <c r="P1285" s="9"/>
      <c r="Q1285" s="9"/>
      <c r="R1285" s="10" t="s">
        <v>17</v>
      </c>
      <c r="S1285" s="10" t="s">
        <v>17</v>
      </c>
      <c r="T1285" s="11" t="s">
        <v>17</v>
      </c>
    </row>
    <row r="1286" spans="1:20" ht="28.5">
      <c r="A1286" s="6">
        <v>1</v>
      </c>
      <c r="B1286" s="6"/>
      <c r="C1286" s="7" t="s">
        <v>1601</v>
      </c>
      <c r="D1286" s="8" t="s">
        <v>17</v>
      </c>
      <c r="E1286" s="9"/>
      <c r="F1286" s="9"/>
      <c r="G1286" s="9"/>
      <c r="H1286" s="10" t="s">
        <v>17</v>
      </c>
      <c r="I1286" s="9"/>
      <c r="J1286" s="10" t="s">
        <v>17</v>
      </c>
      <c r="K1286" s="8" t="s">
        <v>22</v>
      </c>
      <c r="L1286" s="7" t="s">
        <v>1616</v>
      </c>
      <c r="M1286" s="7" t="s">
        <v>1617</v>
      </c>
      <c r="N1286" s="9">
        <v>104</v>
      </c>
      <c r="O1286" s="9">
        <v>59</v>
      </c>
      <c r="P1286" s="9">
        <v>48</v>
      </c>
      <c r="Q1286" s="9">
        <v>14</v>
      </c>
      <c r="R1286" s="13">
        <f>+Q1286/N1286*100</f>
        <v>13.461538461538462</v>
      </c>
      <c r="S1286" s="13">
        <f>+(Q1286-O1286)/O1286*100</f>
        <v>-76.271186440677965</v>
      </c>
      <c r="T1286" s="11" t="s">
        <v>3247</v>
      </c>
    </row>
    <row r="1287" spans="1:20" ht="42.75">
      <c r="A1287" s="6">
        <v>1</v>
      </c>
      <c r="B1287" s="6"/>
      <c r="C1287" s="7" t="s">
        <v>1618</v>
      </c>
      <c r="D1287" s="8" t="s">
        <v>1083</v>
      </c>
      <c r="E1287" s="9">
        <v>293460471</v>
      </c>
      <c r="F1287" s="9">
        <v>406946543</v>
      </c>
      <c r="G1287" s="9">
        <f>IFERROR(F1287-E1287,0)</f>
        <v>113486072</v>
      </c>
      <c r="H1287" s="36">
        <f>IFERROR((F1287/E1287-1)*100,0)</f>
        <v>38.671672410694114</v>
      </c>
      <c r="I1287" s="9">
        <v>695616636</v>
      </c>
      <c r="J1287" s="12">
        <v>58.5</v>
      </c>
      <c r="K1287" s="8" t="s">
        <v>17</v>
      </c>
      <c r="L1287" s="7" t="s">
        <v>17</v>
      </c>
      <c r="M1287" s="7" t="s">
        <v>17</v>
      </c>
      <c r="N1287" s="9"/>
      <c r="O1287" s="9"/>
      <c r="P1287" s="9"/>
      <c r="Q1287" s="9"/>
      <c r="R1287" s="10" t="s">
        <v>17</v>
      </c>
      <c r="S1287" s="10" t="s">
        <v>17</v>
      </c>
      <c r="T1287" s="11" t="s">
        <v>17</v>
      </c>
    </row>
    <row r="1288" spans="1:20" ht="28.5">
      <c r="A1288" s="6">
        <v>1</v>
      </c>
      <c r="B1288" s="6"/>
      <c r="C1288" s="7" t="s">
        <v>1601</v>
      </c>
      <c r="D1288" s="8" t="s">
        <v>17</v>
      </c>
      <c r="E1288" s="9"/>
      <c r="F1288" s="9"/>
      <c r="G1288" s="9"/>
      <c r="H1288" s="10" t="s">
        <v>17</v>
      </c>
      <c r="I1288" s="9"/>
      <c r="J1288" s="10" t="s">
        <v>17</v>
      </c>
      <c r="K1288" s="8" t="s">
        <v>22</v>
      </c>
      <c r="L1288" s="7" t="s">
        <v>1619</v>
      </c>
      <c r="M1288" s="7" t="s">
        <v>1617</v>
      </c>
      <c r="N1288" s="9">
        <v>1810</v>
      </c>
      <c r="O1288" s="9">
        <v>526</v>
      </c>
      <c r="P1288" s="9">
        <v>1531</v>
      </c>
      <c r="Q1288" s="9">
        <f>13.51+6.51</f>
        <v>20.02</v>
      </c>
      <c r="R1288" s="13">
        <f>+Q1288/N1288*100</f>
        <v>1.1060773480662982</v>
      </c>
      <c r="S1288" s="13">
        <f>+(Q1288-O1288)/O1288*100</f>
        <v>-96.193916349809896</v>
      </c>
      <c r="T1288" s="11" t="s">
        <v>1620</v>
      </c>
    </row>
    <row r="1289" spans="1:20" ht="42.75">
      <c r="A1289" s="6">
        <v>1</v>
      </c>
      <c r="B1289" s="6"/>
      <c r="C1289" s="7" t="s">
        <v>1621</v>
      </c>
      <c r="D1289" s="8" t="s">
        <v>1083</v>
      </c>
      <c r="E1289" s="9">
        <v>2889747</v>
      </c>
      <c r="F1289" s="9">
        <v>87531825</v>
      </c>
      <c r="G1289" s="9">
        <f>IFERROR(F1289-E1289,0)</f>
        <v>84642078</v>
      </c>
      <c r="H1289" s="36">
        <f>IFERROR((F1289/E1289-1)*100,0)</f>
        <v>2929.0480446904176</v>
      </c>
      <c r="I1289" s="9">
        <v>152401786</v>
      </c>
      <c r="J1289" s="12">
        <v>57.4</v>
      </c>
      <c r="K1289" s="8" t="s">
        <v>17</v>
      </c>
      <c r="L1289" s="7" t="s">
        <v>17</v>
      </c>
      <c r="M1289" s="7" t="s">
        <v>17</v>
      </c>
      <c r="N1289" s="9"/>
      <c r="O1289" s="9"/>
      <c r="P1289" s="9"/>
      <c r="Q1289" s="9"/>
      <c r="R1289" s="10" t="s">
        <v>17</v>
      </c>
      <c r="S1289" s="10" t="s">
        <v>17</v>
      </c>
      <c r="T1289" s="11" t="s">
        <v>17</v>
      </c>
    </row>
    <row r="1290" spans="1:20" ht="28.5">
      <c r="A1290" s="6">
        <v>1</v>
      </c>
      <c r="B1290" s="6"/>
      <c r="C1290" s="7" t="s">
        <v>1601</v>
      </c>
      <c r="D1290" s="8" t="s">
        <v>17</v>
      </c>
      <c r="E1290" s="9"/>
      <c r="F1290" s="9"/>
      <c r="G1290" s="9"/>
      <c r="H1290" s="10" t="s">
        <v>17</v>
      </c>
      <c r="I1290" s="9"/>
      <c r="J1290" s="10" t="s">
        <v>17</v>
      </c>
      <c r="K1290" s="8" t="s">
        <v>22</v>
      </c>
      <c r="L1290" s="7" t="s">
        <v>1619</v>
      </c>
      <c r="M1290" s="7" t="s">
        <v>1617</v>
      </c>
      <c r="N1290" s="9">
        <v>229</v>
      </c>
      <c r="O1290" s="9">
        <v>128</v>
      </c>
      <c r="P1290" s="9">
        <v>0</v>
      </c>
      <c r="Q1290" s="9">
        <v>36.479999999999997</v>
      </c>
      <c r="R1290" s="13">
        <f>+Q1290/N1290*100</f>
        <v>15.93013100436681</v>
      </c>
      <c r="S1290" s="13">
        <f>+(Q1290-O1290)/O1290*100</f>
        <v>-71.500000000000014</v>
      </c>
      <c r="T1290" s="11" t="s">
        <v>3120</v>
      </c>
    </row>
    <row r="1291" spans="1:20" ht="28.5">
      <c r="A1291" s="6">
        <v>1</v>
      </c>
      <c r="B1291" s="6"/>
      <c r="C1291" s="7" t="s">
        <v>1622</v>
      </c>
      <c r="D1291" s="8" t="s">
        <v>1083</v>
      </c>
      <c r="E1291" s="9">
        <v>0</v>
      </c>
      <c r="F1291" s="9">
        <v>0</v>
      </c>
      <c r="G1291" s="9">
        <f>IFERROR(F1291-E1291,0)</f>
        <v>0</v>
      </c>
      <c r="H1291" s="36">
        <f>IFERROR((F1291/E1291-1)*100,0)</f>
        <v>0</v>
      </c>
      <c r="I1291" s="9">
        <v>31792183</v>
      </c>
      <c r="J1291" s="10" t="s">
        <v>25</v>
      </c>
      <c r="K1291" s="8" t="s">
        <v>17</v>
      </c>
      <c r="L1291" s="7" t="s">
        <v>17</v>
      </c>
      <c r="M1291" s="7" t="s">
        <v>17</v>
      </c>
      <c r="N1291" s="9"/>
      <c r="O1291" s="9"/>
      <c r="P1291" s="9"/>
      <c r="Q1291" s="9"/>
      <c r="R1291" s="10" t="s">
        <v>17</v>
      </c>
      <c r="S1291" s="10" t="s">
        <v>17</v>
      </c>
      <c r="T1291" s="11" t="s">
        <v>17</v>
      </c>
    </row>
    <row r="1292" spans="1:20" ht="28.5">
      <c r="A1292" s="6">
        <v>1</v>
      </c>
      <c r="B1292" s="6"/>
      <c r="C1292" s="7" t="s">
        <v>1601</v>
      </c>
      <c r="D1292" s="8" t="s">
        <v>17</v>
      </c>
      <c r="E1292" s="9"/>
      <c r="F1292" s="9"/>
      <c r="G1292" s="9"/>
      <c r="H1292" s="10" t="s">
        <v>17</v>
      </c>
      <c r="I1292" s="9"/>
      <c r="J1292" s="10" t="s">
        <v>17</v>
      </c>
      <c r="K1292" s="8" t="s">
        <v>22</v>
      </c>
      <c r="L1292" s="7" t="s">
        <v>1616</v>
      </c>
      <c r="M1292" s="7" t="s">
        <v>1617</v>
      </c>
      <c r="N1292" s="9">
        <v>7</v>
      </c>
      <c r="O1292" s="9">
        <v>0</v>
      </c>
      <c r="P1292" s="9">
        <v>0</v>
      </c>
      <c r="Q1292" s="9">
        <v>0</v>
      </c>
      <c r="R1292" s="13">
        <f>+Q1292/N1292*100</f>
        <v>0</v>
      </c>
      <c r="S1292" s="13" t="s">
        <v>25</v>
      </c>
      <c r="T1292" s="11" t="s">
        <v>17</v>
      </c>
    </row>
    <row r="1293" spans="1:20" ht="57">
      <c r="A1293" s="6">
        <v>1</v>
      </c>
      <c r="B1293" s="6"/>
      <c r="C1293" s="7" t="s">
        <v>1623</v>
      </c>
      <c r="D1293" s="8" t="s">
        <v>1083</v>
      </c>
      <c r="E1293" s="9">
        <v>113926608</v>
      </c>
      <c r="F1293" s="9">
        <v>67667551</v>
      </c>
      <c r="G1293" s="9">
        <f>IFERROR(F1293-E1293,0)</f>
        <v>-46259057</v>
      </c>
      <c r="H1293" s="36">
        <f>IFERROR((F1293/E1293-1)*100,0)</f>
        <v>-40.604260771109765</v>
      </c>
      <c r="I1293" s="9">
        <v>146691933</v>
      </c>
      <c r="J1293" s="12">
        <v>46.1</v>
      </c>
      <c r="K1293" s="8" t="s">
        <v>17</v>
      </c>
      <c r="L1293" s="7" t="s">
        <v>17</v>
      </c>
      <c r="M1293" s="7" t="s">
        <v>17</v>
      </c>
      <c r="N1293" s="9"/>
      <c r="O1293" s="9"/>
      <c r="P1293" s="9"/>
      <c r="Q1293" s="9"/>
      <c r="R1293" s="10" t="s">
        <v>17</v>
      </c>
      <c r="S1293" s="10" t="s">
        <v>17</v>
      </c>
      <c r="T1293" s="11" t="s">
        <v>17</v>
      </c>
    </row>
    <row r="1294" spans="1:20" ht="28.5">
      <c r="A1294" s="6">
        <v>1</v>
      </c>
      <c r="B1294" s="6"/>
      <c r="C1294" s="7" t="s">
        <v>1624</v>
      </c>
      <c r="D1294" s="8" t="s">
        <v>17</v>
      </c>
      <c r="E1294" s="9"/>
      <c r="F1294" s="9"/>
      <c r="G1294" s="9"/>
      <c r="H1294" s="10" t="s">
        <v>17</v>
      </c>
      <c r="I1294" s="9"/>
      <c r="J1294" s="10" t="s">
        <v>17</v>
      </c>
      <c r="K1294" s="8" t="s">
        <v>22</v>
      </c>
      <c r="L1294" s="7" t="s">
        <v>1625</v>
      </c>
      <c r="M1294" s="7" t="s">
        <v>1626</v>
      </c>
      <c r="N1294" s="9">
        <v>73</v>
      </c>
      <c r="O1294" s="9">
        <v>73</v>
      </c>
      <c r="P1294" s="9">
        <v>0</v>
      </c>
      <c r="Q1294" s="9">
        <v>0</v>
      </c>
      <c r="R1294" s="13">
        <f>+Q1294/N1294*100</f>
        <v>0</v>
      </c>
      <c r="S1294" s="13">
        <f>+(Q1294-O1294)/O1294*100</f>
        <v>-100</v>
      </c>
      <c r="T1294" s="11" t="s">
        <v>1627</v>
      </c>
    </row>
    <row r="1295" spans="1:20" ht="28.5">
      <c r="A1295" s="6">
        <v>1</v>
      </c>
      <c r="B1295" s="6"/>
      <c r="C1295" s="7" t="s">
        <v>1628</v>
      </c>
      <c r="D1295" s="8" t="s">
        <v>1083</v>
      </c>
      <c r="E1295" s="9">
        <v>1653375143</v>
      </c>
      <c r="F1295" s="9">
        <v>2750816453</v>
      </c>
      <c r="G1295" s="9">
        <f>IFERROR(F1295-E1295,0)</f>
        <v>1097441310</v>
      </c>
      <c r="H1295" s="36">
        <f>IFERROR((F1295/E1295-1)*100,0)</f>
        <v>66.375820070012992</v>
      </c>
      <c r="I1295" s="9">
        <v>3311724701</v>
      </c>
      <c r="J1295" s="12">
        <v>83.1</v>
      </c>
      <c r="K1295" s="8" t="s">
        <v>17</v>
      </c>
      <c r="L1295" s="7" t="s">
        <v>17</v>
      </c>
      <c r="M1295" s="7" t="s">
        <v>17</v>
      </c>
      <c r="N1295" s="9"/>
      <c r="O1295" s="9"/>
      <c r="P1295" s="9"/>
      <c r="Q1295" s="9"/>
      <c r="R1295" s="10" t="s">
        <v>17</v>
      </c>
      <c r="S1295" s="10" t="s">
        <v>17</v>
      </c>
      <c r="T1295" s="11" t="s">
        <v>17</v>
      </c>
    </row>
    <row r="1296" spans="1:20" ht="28.5">
      <c r="A1296" s="6">
        <v>1</v>
      </c>
      <c r="B1296" s="6"/>
      <c r="C1296" s="7" t="s">
        <v>1624</v>
      </c>
      <c r="D1296" s="8" t="s">
        <v>17</v>
      </c>
      <c r="E1296" s="9"/>
      <c r="F1296" s="9"/>
      <c r="G1296" s="9"/>
      <c r="H1296" s="10" t="s">
        <v>17</v>
      </c>
      <c r="I1296" s="9"/>
      <c r="J1296" s="10" t="s">
        <v>17</v>
      </c>
      <c r="K1296" s="8" t="s">
        <v>22</v>
      </c>
      <c r="L1296" s="7" t="s">
        <v>1629</v>
      </c>
      <c r="M1296" s="7" t="s">
        <v>1626</v>
      </c>
      <c r="N1296" s="9">
        <v>142</v>
      </c>
      <c r="O1296" s="9">
        <v>64</v>
      </c>
      <c r="P1296" s="9">
        <v>43</v>
      </c>
      <c r="Q1296" s="9">
        <v>4</v>
      </c>
      <c r="R1296" s="13">
        <f>+Q1296/N1296*100</f>
        <v>2.8169014084507045</v>
      </c>
      <c r="S1296" s="13">
        <f>+(Q1296-O1296)/O1296*100</f>
        <v>-93.75</v>
      </c>
      <c r="T1296" s="11" t="s">
        <v>1630</v>
      </c>
    </row>
    <row r="1297" spans="1:20" ht="42.75">
      <c r="A1297" s="6">
        <v>1</v>
      </c>
      <c r="B1297" s="6"/>
      <c r="C1297" s="7" t="s">
        <v>1631</v>
      </c>
      <c r="D1297" s="8" t="s">
        <v>1083</v>
      </c>
      <c r="E1297" s="9">
        <v>613735000</v>
      </c>
      <c r="F1297" s="9">
        <v>103409025</v>
      </c>
      <c r="G1297" s="9">
        <f>IFERROR(F1297-E1297,0)</f>
        <v>-510325975</v>
      </c>
      <c r="H1297" s="36">
        <f>IFERROR((F1297/E1297-1)*100,0)</f>
        <v>-83.150867230971031</v>
      </c>
      <c r="I1297" s="9">
        <v>366633639</v>
      </c>
      <c r="J1297" s="12">
        <v>28.2</v>
      </c>
      <c r="K1297" s="8" t="s">
        <v>17</v>
      </c>
      <c r="L1297" s="7" t="s">
        <v>17</v>
      </c>
      <c r="M1297" s="7" t="s">
        <v>17</v>
      </c>
      <c r="N1297" s="9"/>
      <c r="O1297" s="9"/>
      <c r="P1297" s="9"/>
      <c r="Q1297" s="9"/>
      <c r="R1297" s="10" t="s">
        <v>17</v>
      </c>
      <c r="S1297" s="10" t="s">
        <v>17</v>
      </c>
      <c r="T1297" s="11" t="s">
        <v>17</v>
      </c>
    </row>
    <row r="1298" spans="1:20" ht="28.5">
      <c r="A1298" s="6">
        <v>1</v>
      </c>
      <c r="B1298" s="6"/>
      <c r="C1298" s="7" t="s">
        <v>1624</v>
      </c>
      <c r="D1298" s="8" t="s">
        <v>17</v>
      </c>
      <c r="E1298" s="9"/>
      <c r="F1298" s="9"/>
      <c r="G1298" s="9"/>
      <c r="H1298" s="10" t="s">
        <v>17</v>
      </c>
      <c r="I1298" s="9"/>
      <c r="J1298" s="10" t="s">
        <v>17</v>
      </c>
      <c r="K1298" s="8" t="s">
        <v>22</v>
      </c>
      <c r="L1298" s="7" t="s">
        <v>1632</v>
      </c>
      <c r="M1298" s="7" t="s">
        <v>1617</v>
      </c>
      <c r="N1298" s="9">
        <v>135</v>
      </c>
      <c r="O1298" s="9">
        <v>120</v>
      </c>
      <c r="P1298" s="9">
        <v>168</v>
      </c>
      <c r="Q1298" s="9">
        <v>86</v>
      </c>
      <c r="R1298" s="13">
        <f>+Q1298/N1298*100</f>
        <v>63.703703703703709</v>
      </c>
      <c r="S1298" s="13">
        <f>+(Q1298-O1298)/O1298*100</f>
        <v>-28.333333333333332</v>
      </c>
      <c r="T1298" s="11" t="s">
        <v>1633</v>
      </c>
    </row>
    <row r="1299" spans="1:20" ht="28.5">
      <c r="A1299" s="6">
        <v>1</v>
      </c>
      <c r="B1299" s="6"/>
      <c r="C1299" s="7" t="s">
        <v>1634</v>
      </c>
      <c r="D1299" s="8" t="s">
        <v>1083</v>
      </c>
      <c r="E1299" s="9">
        <v>17895350</v>
      </c>
      <c r="F1299" s="9">
        <v>19192328</v>
      </c>
      <c r="G1299" s="9">
        <f>IFERROR(F1299-E1299,0)</f>
        <v>1296978</v>
      </c>
      <c r="H1299" s="36">
        <f>IFERROR((F1299/E1299-1)*100,0)</f>
        <v>7.2475698994431514</v>
      </c>
      <c r="I1299" s="9">
        <v>23458627</v>
      </c>
      <c r="J1299" s="12">
        <v>81.8</v>
      </c>
      <c r="K1299" s="8" t="s">
        <v>17</v>
      </c>
      <c r="L1299" s="7" t="s">
        <v>17</v>
      </c>
      <c r="M1299" s="7" t="s">
        <v>17</v>
      </c>
      <c r="N1299" s="9"/>
      <c r="O1299" s="9"/>
      <c r="P1299" s="9"/>
      <c r="Q1299" s="9"/>
      <c r="R1299" s="10" t="s">
        <v>17</v>
      </c>
      <c r="S1299" s="10" t="s">
        <v>17</v>
      </c>
      <c r="T1299" s="11" t="s">
        <v>17</v>
      </c>
    </row>
    <row r="1300" spans="1:20" ht="28.5">
      <c r="A1300" s="6">
        <v>1</v>
      </c>
      <c r="B1300" s="6"/>
      <c r="C1300" s="7" t="s">
        <v>1624</v>
      </c>
      <c r="D1300" s="8" t="s">
        <v>17</v>
      </c>
      <c r="E1300" s="9"/>
      <c r="F1300" s="9"/>
      <c r="G1300" s="9"/>
      <c r="H1300" s="10" t="s">
        <v>17</v>
      </c>
      <c r="I1300" s="9"/>
      <c r="J1300" s="10" t="s">
        <v>17</v>
      </c>
      <c r="K1300" s="8" t="s">
        <v>22</v>
      </c>
      <c r="L1300" s="7" t="s">
        <v>1635</v>
      </c>
      <c r="M1300" s="7" t="s">
        <v>1603</v>
      </c>
      <c r="N1300" s="9">
        <v>286</v>
      </c>
      <c r="O1300" s="9">
        <v>286</v>
      </c>
      <c r="P1300" s="9">
        <v>286</v>
      </c>
      <c r="Q1300" s="9">
        <v>286</v>
      </c>
      <c r="R1300" s="10" t="s">
        <v>62</v>
      </c>
      <c r="S1300" s="13">
        <f>+(Q1300-O1300)/O1300*100</f>
        <v>0</v>
      </c>
      <c r="T1300" s="11" t="s">
        <v>17</v>
      </c>
    </row>
    <row r="1301" spans="1:20" ht="42.75">
      <c r="A1301" s="6">
        <v>1</v>
      </c>
      <c r="B1301" s="6"/>
      <c r="C1301" s="7" t="s">
        <v>1636</v>
      </c>
      <c r="D1301" s="8" t="s">
        <v>1083</v>
      </c>
      <c r="E1301" s="9">
        <v>30473410</v>
      </c>
      <c r="F1301" s="9">
        <v>89202570</v>
      </c>
      <c r="G1301" s="9">
        <f>IFERROR(F1301-E1301,0)</f>
        <v>58729160</v>
      </c>
      <c r="H1301" s="36">
        <f>IFERROR((F1301/E1301-1)*100,0)</f>
        <v>192.7226391795339</v>
      </c>
      <c r="I1301" s="9">
        <v>224652781</v>
      </c>
      <c r="J1301" s="12">
        <v>39.700000000000003</v>
      </c>
      <c r="K1301" s="8" t="s">
        <v>17</v>
      </c>
      <c r="L1301" s="7" t="s">
        <v>17</v>
      </c>
      <c r="M1301" s="7" t="s">
        <v>17</v>
      </c>
      <c r="N1301" s="9"/>
      <c r="O1301" s="9"/>
      <c r="P1301" s="9"/>
      <c r="Q1301" s="9"/>
      <c r="R1301" s="10" t="s">
        <v>17</v>
      </c>
      <c r="S1301" s="10" t="s">
        <v>17</v>
      </c>
      <c r="T1301" s="11" t="s">
        <v>17</v>
      </c>
    </row>
    <row r="1302" spans="1:20" ht="28.5">
      <c r="A1302" s="6">
        <v>1</v>
      </c>
      <c r="B1302" s="6"/>
      <c r="C1302" s="7" t="s">
        <v>1624</v>
      </c>
      <c r="D1302" s="8" t="s">
        <v>17</v>
      </c>
      <c r="E1302" s="9"/>
      <c r="F1302" s="9"/>
      <c r="G1302" s="9"/>
      <c r="H1302" s="10" t="s">
        <v>17</v>
      </c>
      <c r="I1302" s="9"/>
      <c r="J1302" s="10" t="s">
        <v>17</v>
      </c>
      <c r="K1302" s="8" t="s">
        <v>22</v>
      </c>
      <c r="L1302" s="7" t="s">
        <v>1637</v>
      </c>
      <c r="M1302" s="7" t="s">
        <v>1638</v>
      </c>
      <c r="N1302" s="9">
        <v>3003</v>
      </c>
      <c r="O1302" s="9">
        <v>157</v>
      </c>
      <c r="P1302" s="9">
        <v>105</v>
      </c>
      <c r="Q1302" s="9">
        <v>22</v>
      </c>
      <c r="R1302" s="13">
        <f>+Q1302/N1302*100</f>
        <v>0.73260073260073255</v>
      </c>
      <c r="S1302" s="13">
        <f>+(Q1302-O1302)/O1302*100</f>
        <v>-85.98726114649682</v>
      </c>
      <c r="T1302" s="11" t="s">
        <v>3209</v>
      </c>
    </row>
    <row r="1303" spans="1:20" ht="42.75">
      <c r="A1303" s="6">
        <v>1</v>
      </c>
      <c r="B1303" s="6"/>
      <c r="C1303" s="7" t="s">
        <v>1639</v>
      </c>
      <c r="D1303" s="8" t="s">
        <v>1083</v>
      </c>
      <c r="E1303" s="9">
        <v>728433363</v>
      </c>
      <c r="F1303" s="9">
        <v>598996016</v>
      </c>
      <c r="G1303" s="9">
        <f>IFERROR(F1303-E1303,0)</f>
        <v>-129437347</v>
      </c>
      <c r="H1303" s="36">
        <f>IFERROR((F1303/E1303-1)*100,0)</f>
        <v>-17.769277682027319</v>
      </c>
      <c r="I1303" s="9">
        <v>1702785642</v>
      </c>
      <c r="J1303" s="12">
        <v>35.200000000000003</v>
      </c>
      <c r="K1303" s="8" t="s">
        <v>17</v>
      </c>
      <c r="L1303" s="7" t="s">
        <v>17</v>
      </c>
      <c r="M1303" s="7" t="s">
        <v>17</v>
      </c>
      <c r="N1303" s="9"/>
      <c r="O1303" s="9"/>
      <c r="P1303" s="9"/>
      <c r="Q1303" s="9"/>
      <c r="R1303" s="10" t="s">
        <v>17</v>
      </c>
      <c r="S1303" s="10" t="s">
        <v>17</v>
      </c>
      <c r="T1303" s="11" t="s">
        <v>17</v>
      </c>
    </row>
    <row r="1304" spans="1:20" ht="28.5">
      <c r="A1304" s="6">
        <v>1</v>
      </c>
      <c r="B1304" s="6"/>
      <c r="C1304" s="7" t="s">
        <v>1624</v>
      </c>
      <c r="D1304" s="8" t="s">
        <v>17</v>
      </c>
      <c r="E1304" s="9"/>
      <c r="F1304" s="9"/>
      <c r="G1304" s="9"/>
      <c r="H1304" s="10" t="s">
        <v>17</v>
      </c>
      <c r="I1304" s="9"/>
      <c r="J1304" s="10" t="s">
        <v>17</v>
      </c>
      <c r="K1304" s="8" t="s">
        <v>22</v>
      </c>
      <c r="L1304" s="7" t="s">
        <v>1632</v>
      </c>
      <c r="M1304" s="7" t="s">
        <v>1617</v>
      </c>
      <c r="N1304" s="9">
        <v>390</v>
      </c>
      <c r="O1304" s="9">
        <v>139</v>
      </c>
      <c r="P1304" s="9">
        <v>25</v>
      </c>
      <c r="Q1304" s="9">
        <v>0</v>
      </c>
      <c r="R1304" s="13">
        <f>+Q1304/N1304*100</f>
        <v>0</v>
      </c>
      <c r="S1304" s="13">
        <f>+(Q1304-O1304)/O1304*100</f>
        <v>-100</v>
      </c>
      <c r="T1304" s="11" t="s">
        <v>3248</v>
      </c>
    </row>
    <row r="1305" spans="1:20" ht="42.75">
      <c r="A1305" s="6">
        <v>1</v>
      </c>
      <c r="B1305" s="6"/>
      <c r="C1305" s="7" t="s">
        <v>1640</v>
      </c>
      <c r="D1305" s="8" t="s">
        <v>1083</v>
      </c>
      <c r="E1305" s="9">
        <v>384440149</v>
      </c>
      <c r="F1305" s="9">
        <v>922666742</v>
      </c>
      <c r="G1305" s="9">
        <f>IFERROR(F1305-E1305,0)</f>
        <v>538226593</v>
      </c>
      <c r="H1305" s="36">
        <f>IFERROR((F1305/E1305-1)*100,0)</f>
        <v>140.00270117468921</v>
      </c>
      <c r="I1305" s="9">
        <v>1225373607</v>
      </c>
      <c r="J1305" s="12">
        <v>75.3</v>
      </c>
      <c r="K1305" s="8" t="s">
        <v>17</v>
      </c>
      <c r="L1305" s="7" t="s">
        <v>17</v>
      </c>
      <c r="M1305" s="7" t="s">
        <v>17</v>
      </c>
      <c r="N1305" s="9"/>
      <c r="O1305" s="9"/>
      <c r="P1305" s="9"/>
      <c r="Q1305" s="9"/>
      <c r="R1305" s="10" t="s">
        <v>17</v>
      </c>
      <c r="S1305" s="10" t="s">
        <v>17</v>
      </c>
      <c r="T1305" s="11" t="s">
        <v>17</v>
      </c>
    </row>
    <row r="1306" spans="1:20" ht="28.5">
      <c r="A1306" s="6">
        <v>1</v>
      </c>
      <c r="B1306" s="6"/>
      <c r="C1306" s="7" t="s">
        <v>1624</v>
      </c>
      <c r="D1306" s="8" t="s">
        <v>17</v>
      </c>
      <c r="E1306" s="9"/>
      <c r="F1306" s="9"/>
      <c r="G1306" s="9"/>
      <c r="H1306" s="10" t="s">
        <v>17</v>
      </c>
      <c r="I1306" s="9"/>
      <c r="J1306" s="10" t="s">
        <v>17</v>
      </c>
      <c r="K1306" s="8" t="s">
        <v>22</v>
      </c>
      <c r="L1306" s="7" t="s">
        <v>1632</v>
      </c>
      <c r="M1306" s="7" t="s">
        <v>1617</v>
      </c>
      <c r="N1306" s="9">
        <v>71</v>
      </c>
      <c r="O1306" s="9">
        <v>66</v>
      </c>
      <c r="P1306" s="9">
        <v>44</v>
      </c>
      <c r="Q1306" s="9">
        <v>3.6</v>
      </c>
      <c r="R1306" s="13">
        <f>+Q1306/N1306*100</f>
        <v>5.070422535211268</v>
      </c>
      <c r="S1306" s="13">
        <f>+(Q1306-O1306)/O1306*100</f>
        <v>-94.545454545454547</v>
      </c>
      <c r="T1306" s="11" t="s">
        <v>3121</v>
      </c>
    </row>
    <row r="1307" spans="1:20" ht="42.75">
      <c r="A1307" s="6">
        <v>1</v>
      </c>
      <c r="B1307" s="6"/>
      <c r="C1307" s="7" t="s">
        <v>1641</v>
      </c>
      <c r="D1307" s="8" t="s">
        <v>1083</v>
      </c>
      <c r="E1307" s="9">
        <v>44435497</v>
      </c>
      <c r="F1307" s="9">
        <v>91856175</v>
      </c>
      <c r="G1307" s="9">
        <f>IFERROR(F1307-E1307,0)</f>
        <v>47420678</v>
      </c>
      <c r="H1307" s="36">
        <f>IFERROR((F1307/E1307-1)*100,0)</f>
        <v>106.71800970291838</v>
      </c>
      <c r="I1307" s="9">
        <v>140647069</v>
      </c>
      <c r="J1307" s="12">
        <v>65.3</v>
      </c>
      <c r="K1307" s="8" t="s">
        <v>17</v>
      </c>
      <c r="L1307" s="7" t="s">
        <v>17</v>
      </c>
      <c r="M1307" s="7" t="s">
        <v>17</v>
      </c>
      <c r="N1307" s="9"/>
      <c r="O1307" s="9"/>
      <c r="P1307" s="9"/>
      <c r="Q1307" s="9"/>
      <c r="R1307" s="10" t="s">
        <v>17</v>
      </c>
      <c r="S1307" s="10" t="s">
        <v>17</v>
      </c>
      <c r="T1307" s="11" t="s">
        <v>17</v>
      </c>
    </row>
    <row r="1308" spans="1:20" ht="28.5">
      <c r="A1308" s="6">
        <v>1</v>
      </c>
      <c r="B1308" s="6"/>
      <c r="C1308" s="7" t="s">
        <v>1624</v>
      </c>
      <c r="D1308" s="8" t="s">
        <v>17</v>
      </c>
      <c r="E1308" s="9"/>
      <c r="F1308" s="9"/>
      <c r="G1308" s="9"/>
      <c r="H1308" s="10" t="s">
        <v>17</v>
      </c>
      <c r="I1308" s="9"/>
      <c r="J1308" s="10" t="s">
        <v>17</v>
      </c>
      <c r="K1308" s="8" t="s">
        <v>22</v>
      </c>
      <c r="L1308" s="7" t="s">
        <v>1632</v>
      </c>
      <c r="M1308" s="7" t="s">
        <v>1617</v>
      </c>
      <c r="N1308" s="9">
        <v>25</v>
      </c>
      <c r="O1308" s="9">
        <v>0</v>
      </c>
      <c r="P1308" s="9">
        <v>61</v>
      </c>
      <c r="Q1308" s="9">
        <v>0</v>
      </c>
      <c r="R1308" s="13">
        <f>+Q1308/N1308*100</f>
        <v>0</v>
      </c>
      <c r="S1308" s="13" t="s">
        <v>25</v>
      </c>
      <c r="T1308" s="11" t="s">
        <v>17</v>
      </c>
    </row>
    <row r="1309" spans="1:20" ht="42.75">
      <c r="A1309" s="6">
        <v>1</v>
      </c>
      <c r="B1309" s="6"/>
      <c r="C1309" s="7" t="s">
        <v>1642</v>
      </c>
      <c r="D1309" s="8" t="s">
        <v>1083</v>
      </c>
      <c r="E1309" s="9">
        <v>530108200</v>
      </c>
      <c r="F1309" s="9">
        <v>243063307</v>
      </c>
      <c r="G1309" s="9">
        <f>IFERROR(F1309-E1309,0)</f>
        <v>-287044893</v>
      </c>
      <c r="H1309" s="36">
        <f>IFERROR((F1309/E1309-1)*100,0)</f>
        <v>-54.148359334943322</v>
      </c>
      <c r="I1309" s="9">
        <v>506605707</v>
      </c>
      <c r="J1309" s="12">
        <v>48</v>
      </c>
      <c r="K1309" s="8" t="s">
        <v>17</v>
      </c>
      <c r="L1309" s="7" t="s">
        <v>17</v>
      </c>
      <c r="M1309" s="7" t="s">
        <v>17</v>
      </c>
      <c r="N1309" s="9"/>
      <c r="O1309" s="9"/>
      <c r="P1309" s="9"/>
      <c r="Q1309" s="9"/>
      <c r="R1309" s="10" t="s">
        <v>17</v>
      </c>
      <c r="S1309" s="10" t="s">
        <v>17</v>
      </c>
      <c r="T1309" s="11" t="s">
        <v>17</v>
      </c>
    </row>
    <row r="1310" spans="1:20" ht="28.5">
      <c r="A1310" s="6">
        <v>1</v>
      </c>
      <c r="B1310" s="6"/>
      <c r="C1310" s="7" t="s">
        <v>1624</v>
      </c>
      <c r="D1310" s="8" t="s">
        <v>17</v>
      </c>
      <c r="E1310" s="9"/>
      <c r="F1310" s="9"/>
      <c r="G1310" s="9"/>
      <c r="H1310" s="10" t="s">
        <v>17</v>
      </c>
      <c r="I1310" s="9"/>
      <c r="J1310" s="10" t="s">
        <v>17</v>
      </c>
      <c r="K1310" s="8" t="s">
        <v>22</v>
      </c>
      <c r="L1310" s="7" t="s">
        <v>1632</v>
      </c>
      <c r="M1310" s="7" t="s">
        <v>1617</v>
      </c>
      <c r="N1310" s="9">
        <v>190</v>
      </c>
      <c r="O1310" s="9">
        <v>38</v>
      </c>
      <c r="P1310" s="9">
        <v>53</v>
      </c>
      <c r="Q1310" s="9">
        <v>0</v>
      </c>
      <c r="R1310" s="13">
        <f>+Q1310/N1310*100</f>
        <v>0</v>
      </c>
      <c r="S1310" s="13">
        <f>+(Q1310-O1310)/O1310*100</f>
        <v>-100</v>
      </c>
      <c r="T1310" s="11" t="s">
        <v>3210</v>
      </c>
    </row>
    <row r="1311" spans="1:20" ht="42.75">
      <c r="A1311" s="6">
        <v>1</v>
      </c>
      <c r="B1311" s="6"/>
      <c r="C1311" s="7" t="s">
        <v>1643</v>
      </c>
      <c r="D1311" s="8" t="s">
        <v>1083</v>
      </c>
      <c r="E1311" s="9">
        <v>1072553009</v>
      </c>
      <c r="F1311" s="9">
        <v>1270929865</v>
      </c>
      <c r="G1311" s="9">
        <f>IFERROR(F1311-E1311,0)</f>
        <v>198376856</v>
      </c>
      <c r="H1311" s="36">
        <f>IFERROR((F1311/E1311-1)*100,0)</f>
        <v>18.495762385204408</v>
      </c>
      <c r="I1311" s="9">
        <v>2174873280</v>
      </c>
      <c r="J1311" s="12">
        <v>58.4</v>
      </c>
      <c r="K1311" s="8" t="s">
        <v>17</v>
      </c>
      <c r="L1311" s="7" t="s">
        <v>17</v>
      </c>
      <c r="M1311" s="7" t="s">
        <v>17</v>
      </c>
      <c r="N1311" s="9"/>
      <c r="O1311" s="9"/>
      <c r="P1311" s="9"/>
      <c r="Q1311" s="9"/>
      <c r="R1311" s="10" t="s">
        <v>17</v>
      </c>
      <c r="S1311" s="10" t="s">
        <v>17</v>
      </c>
      <c r="T1311" s="11" t="s">
        <v>17</v>
      </c>
    </row>
    <row r="1312" spans="1:20" ht="28.5">
      <c r="A1312" s="6">
        <v>1</v>
      </c>
      <c r="B1312" s="6"/>
      <c r="C1312" s="7" t="s">
        <v>1624</v>
      </c>
      <c r="D1312" s="8" t="s">
        <v>17</v>
      </c>
      <c r="E1312" s="9"/>
      <c r="F1312" s="9"/>
      <c r="G1312" s="9"/>
      <c r="H1312" s="10" t="s">
        <v>17</v>
      </c>
      <c r="I1312" s="9"/>
      <c r="J1312" s="10" t="s">
        <v>17</v>
      </c>
      <c r="K1312" s="8" t="s">
        <v>22</v>
      </c>
      <c r="L1312" s="7" t="s">
        <v>1632</v>
      </c>
      <c r="M1312" s="7" t="s">
        <v>1617</v>
      </c>
      <c r="N1312" s="9">
        <v>508</v>
      </c>
      <c r="O1312" s="9">
        <v>203</v>
      </c>
      <c r="P1312" s="9">
        <v>7</v>
      </c>
      <c r="Q1312" s="9">
        <v>15</v>
      </c>
      <c r="R1312" s="13">
        <f>+Q1312/N1312*100</f>
        <v>2.9527559055118111</v>
      </c>
      <c r="S1312" s="13">
        <f>+(Q1312-O1312)/O1312*100</f>
        <v>-92.610837438423644</v>
      </c>
      <c r="T1312" s="11" t="s">
        <v>3122</v>
      </c>
    </row>
    <row r="1313" spans="1:20" ht="42.75">
      <c r="A1313" s="6">
        <v>1</v>
      </c>
      <c r="B1313" s="6"/>
      <c r="C1313" s="7" t="s">
        <v>1644</v>
      </c>
      <c r="D1313" s="8" t="s">
        <v>1083</v>
      </c>
      <c r="E1313" s="9">
        <v>931950570</v>
      </c>
      <c r="F1313" s="9">
        <v>1553825980</v>
      </c>
      <c r="G1313" s="9">
        <f>IFERROR(F1313-E1313,0)</f>
        <v>621875410</v>
      </c>
      <c r="H1313" s="36">
        <f>IFERROR((F1313/E1313-1)*100,0)</f>
        <v>66.728368436965496</v>
      </c>
      <c r="I1313" s="9">
        <v>2554673788</v>
      </c>
      <c r="J1313" s="12">
        <v>60.8</v>
      </c>
      <c r="K1313" s="8" t="s">
        <v>17</v>
      </c>
      <c r="L1313" s="7" t="s">
        <v>17</v>
      </c>
      <c r="M1313" s="7" t="s">
        <v>17</v>
      </c>
      <c r="N1313" s="9"/>
      <c r="O1313" s="9"/>
      <c r="P1313" s="9"/>
      <c r="Q1313" s="9"/>
      <c r="R1313" s="10" t="s">
        <v>17</v>
      </c>
      <c r="S1313" s="10" t="s">
        <v>17</v>
      </c>
      <c r="T1313" s="11" t="s">
        <v>17</v>
      </c>
    </row>
    <row r="1314" spans="1:20" ht="28.5">
      <c r="A1314" s="6">
        <v>1</v>
      </c>
      <c r="B1314" s="6"/>
      <c r="C1314" s="7" t="s">
        <v>1624</v>
      </c>
      <c r="D1314" s="8" t="s">
        <v>17</v>
      </c>
      <c r="E1314" s="9"/>
      <c r="F1314" s="9"/>
      <c r="G1314" s="9"/>
      <c r="H1314" s="10" t="s">
        <v>17</v>
      </c>
      <c r="I1314" s="9"/>
      <c r="J1314" s="10" t="s">
        <v>17</v>
      </c>
      <c r="K1314" s="8" t="s">
        <v>22</v>
      </c>
      <c r="L1314" s="7" t="s">
        <v>1632</v>
      </c>
      <c r="M1314" s="7" t="s">
        <v>1617</v>
      </c>
      <c r="N1314" s="9">
        <v>118</v>
      </c>
      <c r="O1314" s="9">
        <v>30</v>
      </c>
      <c r="P1314" s="9">
        <v>25</v>
      </c>
      <c r="Q1314" s="9">
        <v>30</v>
      </c>
      <c r="R1314" s="13">
        <f>+Q1314/N1314*100</f>
        <v>25.423728813559322</v>
      </c>
      <c r="S1314" s="13">
        <f>+(Q1314-O1314)/O1314*100</f>
        <v>0</v>
      </c>
      <c r="T1314" s="11"/>
    </row>
    <row r="1315" spans="1:20" ht="42.75">
      <c r="A1315" s="6">
        <v>1</v>
      </c>
      <c r="B1315" s="6"/>
      <c r="C1315" s="7" t="s">
        <v>1645</v>
      </c>
      <c r="D1315" s="8" t="s">
        <v>1083</v>
      </c>
      <c r="E1315" s="9">
        <v>87533400</v>
      </c>
      <c r="F1315" s="9">
        <v>206938838</v>
      </c>
      <c r="G1315" s="9">
        <f>IFERROR(F1315-E1315,0)</f>
        <v>119405438</v>
      </c>
      <c r="H1315" s="36">
        <f>IFERROR((F1315/E1315-1)*100,0)</f>
        <v>136.41128757708486</v>
      </c>
      <c r="I1315" s="9">
        <v>623505551</v>
      </c>
      <c r="J1315" s="12">
        <v>33.200000000000003</v>
      </c>
      <c r="K1315" s="8" t="s">
        <v>17</v>
      </c>
      <c r="L1315" s="7" t="s">
        <v>17</v>
      </c>
      <c r="M1315" s="7" t="s">
        <v>17</v>
      </c>
      <c r="N1315" s="9"/>
      <c r="O1315" s="9"/>
      <c r="P1315" s="9"/>
      <c r="Q1315" s="9"/>
      <c r="R1315" s="10" t="s">
        <v>17</v>
      </c>
      <c r="S1315" s="10" t="s">
        <v>17</v>
      </c>
      <c r="T1315" s="11" t="s">
        <v>17</v>
      </c>
    </row>
    <row r="1316" spans="1:20" ht="28.5">
      <c r="A1316" s="6">
        <v>1</v>
      </c>
      <c r="B1316" s="6"/>
      <c r="C1316" s="7" t="s">
        <v>1624</v>
      </c>
      <c r="D1316" s="8" t="s">
        <v>17</v>
      </c>
      <c r="E1316" s="9"/>
      <c r="F1316" s="9"/>
      <c r="G1316" s="9"/>
      <c r="H1316" s="10" t="s">
        <v>17</v>
      </c>
      <c r="I1316" s="9"/>
      <c r="J1316" s="10" t="s">
        <v>17</v>
      </c>
      <c r="K1316" s="8" t="s">
        <v>22</v>
      </c>
      <c r="L1316" s="7" t="s">
        <v>1632</v>
      </c>
      <c r="M1316" s="7" t="s">
        <v>1617</v>
      </c>
      <c r="N1316" s="9">
        <v>19</v>
      </c>
      <c r="O1316" s="9">
        <v>0</v>
      </c>
      <c r="P1316" s="9">
        <v>0</v>
      </c>
      <c r="Q1316" s="9">
        <v>0</v>
      </c>
      <c r="R1316" s="13">
        <f>+Q1316/N1316*100</f>
        <v>0</v>
      </c>
      <c r="S1316" s="13" t="s">
        <v>25</v>
      </c>
      <c r="T1316" s="11" t="s">
        <v>17</v>
      </c>
    </row>
    <row r="1317" spans="1:20" ht="42.75">
      <c r="A1317" s="6">
        <v>1</v>
      </c>
      <c r="B1317" s="6"/>
      <c r="C1317" s="7" t="s">
        <v>1646</v>
      </c>
      <c r="D1317" s="8" t="s">
        <v>1083</v>
      </c>
      <c r="E1317" s="9">
        <v>0</v>
      </c>
      <c r="F1317" s="9">
        <v>0</v>
      </c>
      <c r="G1317" s="9">
        <f>IFERROR(F1317-E1317,0)</f>
        <v>0</v>
      </c>
      <c r="H1317" s="36">
        <f>IFERROR((F1317/E1317-1)*100,0)</f>
        <v>0</v>
      </c>
      <c r="I1317" s="9">
        <v>55804457</v>
      </c>
      <c r="J1317" s="10" t="s">
        <v>25</v>
      </c>
      <c r="K1317" s="8" t="s">
        <v>17</v>
      </c>
      <c r="L1317" s="7" t="s">
        <v>17</v>
      </c>
      <c r="M1317" s="7" t="s">
        <v>17</v>
      </c>
      <c r="N1317" s="9"/>
      <c r="O1317" s="9"/>
      <c r="P1317" s="9"/>
      <c r="Q1317" s="9"/>
      <c r="R1317" s="10" t="s">
        <v>17</v>
      </c>
      <c r="S1317" s="10" t="s">
        <v>17</v>
      </c>
      <c r="T1317" s="11" t="s">
        <v>17</v>
      </c>
    </row>
    <row r="1318" spans="1:20" ht="28.5">
      <c r="A1318" s="6">
        <v>1</v>
      </c>
      <c r="B1318" s="6"/>
      <c r="C1318" s="7" t="s">
        <v>1624</v>
      </c>
      <c r="D1318" s="8" t="s">
        <v>17</v>
      </c>
      <c r="E1318" s="9"/>
      <c r="F1318" s="9"/>
      <c r="G1318" s="9"/>
      <c r="H1318" s="10" t="s">
        <v>17</v>
      </c>
      <c r="I1318" s="9"/>
      <c r="J1318" s="10" t="s">
        <v>17</v>
      </c>
      <c r="K1318" s="8" t="s">
        <v>22</v>
      </c>
      <c r="L1318" s="7" t="s">
        <v>1632</v>
      </c>
      <c r="M1318" s="7" t="s">
        <v>1617</v>
      </c>
      <c r="N1318" s="9">
        <v>4</v>
      </c>
      <c r="O1318" s="9">
        <v>0</v>
      </c>
      <c r="P1318" s="9">
        <v>0</v>
      </c>
      <c r="Q1318" s="9">
        <v>0</v>
      </c>
      <c r="R1318" s="13">
        <f>+Q1318/N1318*100</f>
        <v>0</v>
      </c>
      <c r="S1318" s="13" t="s">
        <v>25</v>
      </c>
      <c r="T1318" s="11" t="s">
        <v>17</v>
      </c>
    </row>
    <row r="1319" spans="1:20" ht="28.5">
      <c r="A1319" s="6">
        <v>1</v>
      </c>
      <c r="B1319" s="6"/>
      <c r="C1319" s="7" t="s">
        <v>1647</v>
      </c>
      <c r="D1319" s="8" t="s">
        <v>1083</v>
      </c>
      <c r="E1319" s="9">
        <v>11110009</v>
      </c>
      <c r="F1319" s="9">
        <v>41535914</v>
      </c>
      <c r="G1319" s="9">
        <f>IFERROR(F1319-E1319,0)</f>
        <v>30425905</v>
      </c>
      <c r="H1319" s="36">
        <f>IFERROR((F1319/E1319-1)*100,0)</f>
        <v>273.86030920406995</v>
      </c>
      <c r="I1319" s="9">
        <v>67600420</v>
      </c>
      <c r="J1319" s="12">
        <v>61.4</v>
      </c>
      <c r="K1319" s="8" t="s">
        <v>17</v>
      </c>
      <c r="L1319" s="7" t="s">
        <v>17</v>
      </c>
      <c r="M1319" s="7" t="s">
        <v>17</v>
      </c>
      <c r="N1319" s="9"/>
      <c r="O1319" s="9"/>
      <c r="P1319" s="9"/>
      <c r="Q1319" s="9"/>
      <c r="R1319" s="10" t="s">
        <v>17</v>
      </c>
      <c r="S1319" s="10" t="s">
        <v>17</v>
      </c>
      <c r="T1319" s="11" t="s">
        <v>17</v>
      </c>
    </row>
    <row r="1320" spans="1:20" ht="28.5">
      <c r="A1320" s="6">
        <v>1</v>
      </c>
      <c r="B1320" s="6"/>
      <c r="C1320" s="7" t="s">
        <v>1624</v>
      </c>
      <c r="D1320" s="8" t="s">
        <v>17</v>
      </c>
      <c r="E1320" s="9"/>
      <c r="F1320" s="9"/>
      <c r="G1320" s="9"/>
      <c r="H1320" s="10" t="s">
        <v>17</v>
      </c>
      <c r="I1320" s="9"/>
      <c r="J1320" s="10" t="s">
        <v>17</v>
      </c>
      <c r="K1320" s="8" t="s">
        <v>22</v>
      </c>
      <c r="L1320" s="7" t="s">
        <v>1648</v>
      </c>
      <c r="M1320" s="7" t="s">
        <v>1617</v>
      </c>
      <c r="N1320" s="9">
        <v>79</v>
      </c>
      <c r="O1320" s="9">
        <v>158</v>
      </c>
      <c r="P1320" s="9">
        <v>331</v>
      </c>
      <c r="Q1320" s="9">
        <v>158</v>
      </c>
      <c r="R1320" s="10" t="s">
        <v>62</v>
      </c>
      <c r="S1320" s="13">
        <f>+(Q1320-O1320)/O1320*100</f>
        <v>0</v>
      </c>
      <c r="T1320" s="11" t="s">
        <v>17</v>
      </c>
    </row>
    <row r="1321" spans="1:20" ht="42.75">
      <c r="A1321" s="6">
        <v>1</v>
      </c>
      <c r="B1321" s="6"/>
      <c r="C1321" s="7" t="s">
        <v>1649</v>
      </c>
      <c r="D1321" s="8" t="s">
        <v>1083</v>
      </c>
      <c r="E1321" s="9">
        <v>209361631</v>
      </c>
      <c r="F1321" s="9">
        <v>290037881</v>
      </c>
      <c r="G1321" s="9">
        <f>IFERROR(F1321-E1321,0)</f>
        <v>80676250</v>
      </c>
      <c r="H1321" s="36">
        <f>IFERROR((F1321/E1321-1)*100,0)</f>
        <v>38.534400794766441</v>
      </c>
      <c r="I1321" s="9">
        <v>527399158</v>
      </c>
      <c r="J1321" s="12">
        <v>55</v>
      </c>
      <c r="K1321" s="8" t="s">
        <v>17</v>
      </c>
      <c r="L1321" s="7" t="s">
        <v>17</v>
      </c>
      <c r="M1321" s="7" t="s">
        <v>17</v>
      </c>
      <c r="N1321" s="9"/>
      <c r="O1321" s="9"/>
      <c r="P1321" s="9"/>
      <c r="Q1321" s="9"/>
      <c r="R1321" s="10" t="s">
        <v>17</v>
      </c>
      <c r="S1321" s="10" t="s">
        <v>17</v>
      </c>
      <c r="T1321" s="11" t="s">
        <v>17</v>
      </c>
    </row>
    <row r="1322" spans="1:20" ht="28.5">
      <c r="A1322" s="6">
        <v>1</v>
      </c>
      <c r="B1322" s="6"/>
      <c r="C1322" s="7" t="s">
        <v>1624</v>
      </c>
      <c r="D1322" s="8" t="s">
        <v>17</v>
      </c>
      <c r="E1322" s="9"/>
      <c r="F1322" s="9"/>
      <c r="G1322" s="9"/>
      <c r="H1322" s="10" t="s">
        <v>17</v>
      </c>
      <c r="I1322" s="9"/>
      <c r="J1322" s="10" t="s">
        <v>17</v>
      </c>
      <c r="K1322" s="8" t="s">
        <v>22</v>
      </c>
      <c r="L1322" s="7" t="s">
        <v>1648</v>
      </c>
      <c r="M1322" s="7" t="s">
        <v>1617</v>
      </c>
      <c r="N1322" s="9">
        <v>2684</v>
      </c>
      <c r="O1322" s="9">
        <v>3136</v>
      </c>
      <c r="P1322" s="9">
        <v>3842</v>
      </c>
      <c r="Q1322" s="9">
        <f>+(3678+3068)/2</f>
        <v>3373</v>
      </c>
      <c r="R1322" s="10" t="s">
        <v>62</v>
      </c>
      <c r="S1322" s="13">
        <f>+(Q1322-O1322)/O1322*100</f>
        <v>7.5573979591836729</v>
      </c>
      <c r="T1322" s="11" t="s">
        <v>3211</v>
      </c>
    </row>
    <row r="1323" spans="1:20" ht="28.5">
      <c r="A1323" s="6">
        <v>1</v>
      </c>
      <c r="B1323" s="6"/>
      <c r="C1323" s="7" t="s">
        <v>1650</v>
      </c>
      <c r="D1323" s="8" t="s">
        <v>1083</v>
      </c>
      <c r="E1323" s="9">
        <v>312917960</v>
      </c>
      <c r="F1323" s="9">
        <v>356609433</v>
      </c>
      <c r="G1323" s="9">
        <f>IFERROR(F1323-E1323,0)</f>
        <v>43691473</v>
      </c>
      <c r="H1323" s="36">
        <f>IFERROR((F1323/E1323-1)*100,0)</f>
        <v>13.96259677776246</v>
      </c>
      <c r="I1323" s="9">
        <v>934393101</v>
      </c>
      <c r="J1323" s="12">
        <v>38.200000000000003</v>
      </c>
      <c r="K1323" s="8" t="s">
        <v>17</v>
      </c>
      <c r="L1323" s="7" t="s">
        <v>17</v>
      </c>
      <c r="M1323" s="7" t="s">
        <v>17</v>
      </c>
      <c r="N1323" s="9"/>
      <c r="O1323" s="9"/>
      <c r="P1323" s="9"/>
      <c r="Q1323" s="9"/>
      <c r="R1323" s="10" t="s">
        <v>17</v>
      </c>
      <c r="S1323" s="10" t="s">
        <v>17</v>
      </c>
      <c r="T1323" s="11" t="s">
        <v>17</v>
      </c>
    </row>
    <row r="1324" spans="1:20" ht="28.5">
      <c r="A1324" s="6">
        <v>1</v>
      </c>
      <c r="B1324" s="6"/>
      <c r="C1324" s="7" t="s">
        <v>1624</v>
      </c>
      <c r="D1324" s="8" t="s">
        <v>17</v>
      </c>
      <c r="E1324" s="9"/>
      <c r="F1324" s="9"/>
      <c r="G1324" s="9"/>
      <c r="H1324" s="10" t="s">
        <v>17</v>
      </c>
      <c r="I1324" s="9"/>
      <c r="J1324" s="10" t="s">
        <v>17</v>
      </c>
      <c r="K1324" s="8" t="s">
        <v>22</v>
      </c>
      <c r="L1324" s="7" t="s">
        <v>1648</v>
      </c>
      <c r="M1324" s="7" t="s">
        <v>1617</v>
      </c>
      <c r="N1324" s="9">
        <v>6628</v>
      </c>
      <c r="O1324" s="9">
        <v>5464</v>
      </c>
      <c r="P1324" s="9">
        <v>5294</v>
      </c>
      <c r="Q1324" s="9">
        <v>5710</v>
      </c>
      <c r="R1324" s="10" t="s">
        <v>62</v>
      </c>
      <c r="S1324" s="13">
        <f>+(Q1324-O1324)/O1324*100</f>
        <v>4.5021961932650072</v>
      </c>
      <c r="T1324" s="11" t="s">
        <v>3212</v>
      </c>
    </row>
    <row r="1325" spans="1:20">
      <c r="A1325" s="6">
        <v>1</v>
      </c>
      <c r="B1325" s="6"/>
      <c r="C1325" s="7" t="s">
        <v>1651</v>
      </c>
      <c r="D1325" s="8" t="s">
        <v>1083</v>
      </c>
      <c r="E1325" s="9">
        <v>20870059</v>
      </c>
      <c r="F1325" s="9">
        <v>79794721</v>
      </c>
      <c r="G1325" s="9">
        <f>IFERROR(F1325-E1325,0)</f>
        <v>58924662</v>
      </c>
      <c r="H1325" s="36">
        <f>IFERROR((F1325/E1325-1)*100,0)</f>
        <v>282.34065845237905</v>
      </c>
      <c r="I1325" s="9">
        <v>271324036</v>
      </c>
      <c r="J1325" s="12">
        <v>29.4</v>
      </c>
      <c r="K1325" s="8" t="s">
        <v>17</v>
      </c>
      <c r="L1325" s="7" t="s">
        <v>17</v>
      </c>
      <c r="M1325" s="7" t="s">
        <v>17</v>
      </c>
      <c r="N1325" s="9"/>
      <c r="O1325" s="9"/>
      <c r="P1325" s="9"/>
      <c r="Q1325" s="9"/>
      <c r="R1325" s="10" t="s">
        <v>17</v>
      </c>
      <c r="S1325" s="10" t="s">
        <v>17</v>
      </c>
      <c r="T1325" s="11" t="s">
        <v>17</v>
      </c>
    </row>
    <row r="1326" spans="1:20" ht="28.5">
      <c r="A1326" s="6">
        <v>1</v>
      </c>
      <c r="B1326" s="6"/>
      <c r="C1326" s="7" t="s">
        <v>1624</v>
      </c>
      <c r="D1326" s="8" t="s">
        <v>17</v>
      </c>
      <c r="E1326" s="9"/>
      <c r="F1326" s="9"/>
      <c r="G1326" s="9"/>
      <c r="H1326" s="10" t="s">
        <v>17</v>
      </c>
      <c r="I1326" s="9"/>
      <c r="J1326" s="10" t="s">
        <v>17</v>
      </c>
      <c r="K1326" s="8" t="s">
        <v>22</v>
      </c>
      <c r="L1326" s="7" t="s">
        <v>1648</v>
      </c>
      <c r="M1326" s="7" t="s">
        <v>1617</v>
      </c>
      <c r="N1326" s="9">
        <v>4354</v>
      </c>
      <c r="O1326" s="9">
        <v>1072</v>
      </c>
      <c r="P1326" s="9">
        <v>180</v>
      </c>
      <c r="Q1326" s="9">
        <v>912</v>
      </c>
      <c r="R1326" s="10" t="s">
        <v>62</v>
      </c>
      <c r="S1326" s="13">
        <f>+(Q1326-O1326)/O1326*100</f>
        <v>-14.925373134328357</v>
      </c>
      <c r="T1326" s="11" t="s">
        <v>1652</v>
      </c>
    </row>
    <row r="1327" spans="1:20" ht="28.5">
      <c r="A1327" s="6">
        <v>1</v>
      </c>
      <c r="B1327" s="6"/>
      <c r="C1327" s="7" t="s">
        <v>1653</v>
      </c>
      <c r="D1327" s="8" t="s">
        <v>1083</v>
      </c>
      <c r="E1327" s="9">
        <v>7831198</v>
      </c>
      <c r="F1327" s="9">
        <v>34251682</v>
      </c>
      <c r="G1327" s="9">
        <f>IFERROR(F1327-E1327,0)</f>
        <v>26420484</v>
      </c>
      <c r="H1327" s="36">
        <f>IFERROR((F1327/E1327-1)*100,0)</f>
        <v>337.37474138695001</v>
      </c>
      <c r="I1327" s="9">
        <v>100823831</v>
      </c>
      <c r="J1327" s="12">
        <v>34</v>
      </c>
      <c r="K1327" s="8" t="s">
        <v>17</v>
      </c>
      <c r="L1327" s="7" t="s">
        <v>17</v>
      </c>
      <c r="M1327" s="7" t="s">
        <v>17</v>
      </c>
      <c r="N1327" s="9"/>
      <c r="O1327" s="9"/>
      <c r="P1327" s="9"/>
      <c r="Q1327" s="9"/>
      <c r="R1327" s="10" t="s">
        <v>17</v>
      </c>
      <c r="S1327" s="10" t="s">
        <v>17</v>
      </c>
      <c r="T1327" s="11" t="s">
        <v>17</v>
      </c>
    </row>
    <row r="1328" spans="1:20" ht="28.5">
      <c r="A1328" s="6">
        <v>1</v>
      </c>
      <c r="B1328" s="6"/>
      <c r="C1328" s="7" t="s">
        <v>1654</v>
      </c>
      <c r="D1328" s="8" t="s">
        <v>17</v>
      </c>
      <c r="E1328" s="9"/>
      <c r="F1328" s="9"/>
      <c r="G1328" s="9"/>
      <c r="H1328" s="10" t="s">
        <v>17</v>
      </c>
      <c r="I1328" s="9"/>
      <c r="J1328" s="10" t="s">
        <v>17</v>
      </c>
      <c r="K1328" s="8" t="s">
        <v>22</v>
      </c>
      <c r="L1328" s="7" t="s">
        <v>1655</v>
      </c>
      <c r="M1328" s="7" t="s">
        <v>1617</v>
      </c>
      <c r="N1328" s="9">
        <v>17</v>
      </c>
      <c r="O1328" s="9">
        <v>11</v>
      </c>
      <c r="P1328" s="9">
        <v>6</v>
      </c>
      <c r="Q1328" s="9">
        <v>0</v>
      </c>
      <c r="R1328" s="13">
        <f>+Q1328/N1328*100</f>
        <v>0</v>
      </c>
      <c r="S1328" s="13">
        <f>+(Q1328-O1328)/O1328*100</f>
        <v>-100</v>
      </c>
      <c r="T1328" s="11" t="s">
        <v>3213</v>
      </c>
    </row>
    <row r="1329" spans="1:20" ht="28.5">
      <c r="A1329" s="6">
        <v>1</v>
      </c>
      <c r="B1329" s="6"/>
      <c r="C1329" s="7" t="s">
        <v>1656</v>
      </c>
      <c r="D1329" s="8" t="s">
        <v>1083</v>
      </c>
      <c r="E1329" s="9">
        <v>24163675</v>
      </c>
      <c r="F1329" s="9">
        <v>13800652</v>
      </c>
      <c r="G1329" s="9">
        <f>IFERROR(F1329-E1329,0)</f>
        <v>-10363023</v>
      </c>
      <c r="H1329" s="36">
        <f>IFERROR((F1329/E1329-1)*100,0)</f>
        <v>-42.88678357079376</v>
      </c>
      <c r="I1329" s="9">
        <v>74478388</v>
      </c>
      <c r="J1329" s="12">
        <v>18.5</v>
      </c>
      <c r="K1329" s="8" t="s">
        <v>17</v>
      </c>
      <c r="L1329" s="7" t="s">
        <v>17</v>
      </c>
      <c r="M1329" s="7" t="s">
        <v>17</v>
      </c>
      <c r="N1329" s="9"/>
      <c r="O1329" s="9"/>
      <c r="P1329" s="9"/>
      <c r="Q1329" s="9"/>
      <c r="R1329" s="10" t="s">
        <v>17</v>
      </c>
      <c r="S1329" s="10" t="s">
        <v>17</v>
      </c>
      <c r="T1329" s="11" t="s">
        <v>17</v>
      </c>
    </row>
    <row r="1330" spans="1:20" ht="28.5">
      <c r="A1330" s="6">
        <v>1</v>
      </c>
      <c r="B1330" s="6"/>
      <c r="C1330" s="7" t="s">
        <v>1654</v>
      </c>
      <c r="D1330" s="8" t="s">
        <v>17</v>
      </c>
      <c r="E1330" s="9"/>
      <c r="F1330" s="9"/>
      <c r="G1330" s="9"/>
      <c r="H1330" s="10" t="s">
        <v>17</v>
      </c>
      <c r="I1330" s="9"/>
      <c r="J1330" s="10" t="s">
        <v>17</v>
      </c>
      <c r="K1330" s="8" t="s">
        <v>22</v>
      </c>
      <c r="L1330" s="7" t="s">
        <v>1655</v>
      </c>
      <c r="M1330" s="7" t="s">
        <v>1617</v>
      </c>
      <c r="N1330" s="9">
        <v>12</v>
      </c>
      <c r="O1330" s="9">
        <v>2</v>
      </c>
      <c r="P1330" s="9">
        <v>11</v>
      </c>
      <c r="Q1330" s="9">
        <v>0</v>
      </c>
      <c r="R1330" s="13">
        <f>+Q1330/N1330*100</f>
        <v>0</v>
      </c>
      <c r="S1330" s="13">
        <f>+(Q1330-O1330)/O1330*100</f>
        <v>-100</v>
      </c>
      <c r="T1330" s="11" t="s">
        <v>3214</v>
      </c>
    </row>
    <row r="1331" spans="1:20" ht="42.75">
      <c r="A1331" s="6">
        <v>1</v>
      </c>
      <c r="B1331" s="6"/>
      <c r="C1331" s="7" t="s">
        <v>1657</v>
      </c>
      <c r="D1331" s="8" t="s">
        <v>1083</v>
      </c>
      <c r="E1331" s="9">
        <v>246052732</v>
      </c>
      <c r="F1331" s="9">
        <v>223302344</v>
      </c>
      <c r="G1331" s="9">
        <f>IFERROR(F1331-E1331,0)</f>
        <v>-22750388</v>
      </c>
      <c r="H1331" s="36">
        <f>IFERROR((F1331/E1331-1)*100,0)</f>
        <v>-9.2461432210393042</v>
      </c>
      <c r="I1331" s="9">
        <v>416784902</v>
      </c>
      <c r="J1331" s="12">
        <v>53.6</v>
      </c>
      <c r="K1331" s="8" t="s">
        <v>17</v>
      </c>
      <c r="L1331" s="7" t="s">
        <v>17</v>
      </c>
      <c r="M1331" s="7" t="s">
        <v>17</v>
      </c>
      <c r="N1331" s="9"/>
      <c r="O1331" s="9"/>
      <c r="P1331" s="9"/>
      <c r="Q1331" s="9"/>
      <c r="R1331" s="10" t="s">
        <v>17</v>
      </c>
      <c r="S1331" s="10" t="s">
        <v>17</v>
      </c>
      <c r="T1331" s="11" t="s">
        <v>17</v>
      </c>
    </row>
    <row r="1332" spans="1:20" ht="28.5">
      <c r="A1332" s="6">
        <v>1</v>
      </c>
      <c r="B1332" s="6"/>
      <c r="C1332" s="7" t="s">
        <v>1624</v>
      </c>
      <c r="D1332" s="8" t="s">
        <v>17</v>
      </c>
      <c r="E1332" s="9"/>
      <c r="F1332" s="9"/>
      <c r="G1332" s="9"/>
      <c r="H1332" s="10" t="s">
        <v>17</v>
      </c>
      <c r="I1332" s="9"/>
      <c r="J1332" s="10" t="s">
        <v>17</v>
      </c>
      <c r="K1332" s="8" t="s">
        <v>22</v>
      </c>
      <c r="L1332" s="7" t="s">
        <v>1655</v>
      </c>
      <c r="M1332" s="7" t="s">
        <v>1617</v>
      </c>
      <c r="N1332" s="9">
        <v>56</v>
      </c>
      <c r="O1332" s="9">
        <v>31</v>
      </c>
      <c r="P1332" s="9">
        <v>25</v>
      </c>
      <c r="Q1332" s="9">
        <v>0</v>
      </c>
      <c r="R1332" s="13">
        <f>+Q1332/N1332*100</f>
        <v>0</v>
      </c>
      <c r="S1332" s="13">
        <f>+(Q1332-O1332)/O1332*100</f>
        <v>-100</v>
      </c>
      <c r="T1332" s="11" t="s">
        <v>1658</v>
      </c>
    </row>
    <row r="1333" spans="1:20">
      <c r="A1333" s="6">
        <v>1</v>
      </c>
      <c r="B1333" s="6"/>
      <c r="C1333" s="6"/>
      <c r="D1333" s="8" t="s">
        <v>17</v>
      </c>
      <c r="E1333" s="9"/>
      <c r="F1333" s="9"/>
      <c r="G1333" s="9"/>
      <c r="H1333" s="10" t="s">
        <v>17</v>
      </c>
      <c r="I1333" s="9"/>
      <c r="J1333" s="10" t="s">
        <v>17</v>
      </c>
      <c r="K1333" s="8" t="s">
        <v>22</v>
      </c>
      <c r="L1333" s="7" t="s">
        <v>1659</v>
      </c>
      <c r="M1333" s="7" t="s">
        <v>1660</v>
      </c>
      <c r="N1333" s="9">
        <v>1283</v>
      </c>
      <c r="O1333" s="9">
        <v>0</v>
      </c>
      <c r="P1333" s="9">
        <v>0</v>
      </c>
      <c r="Q1333" s="9">
        <v>0</v>
      </c>
      <c r="R1333" s="13">
        <f>+Q1333/N1333*100</f>
        <v>0</v>
      </c>
      <c r="S1333" s="13" t="s">
        <v>25</v>
      </c>
      <c r="T1333" s="11" t="s">
        <v>17</v>
      </c>
    </row>
    <row r="1334" spans="1:20" ht="28.5">
      <c r="A1334" s="6">
        <v>1</v>
      </c>
      <c r="B1334" s="6"/>
      <c r="C1334" s="6"/>
      <c r="D1334" s="8" t="s">
        <v>17</v>
      </c>
      <c r="E1334" s="9"/>
      <c r="F1334" s="9"/>
      <c r="G1334" s="9"/>
      <c r="H1334" s="10" t="s">
        <v>17</v>
      </c>
      <c r="I1334" s="9"/>
      <c r="J1334" s="10" t="s">
        <v>17</v>
      </c>
      <c r="K1334" s="8" t="s">
        <v>22</v>
      </c>
      <c r="L1334" s="7" t="s">
        <v>1661</v>
      </c>
      <c r="M1334" s="7" t="s">
        <v>1662</v>
      </c>
      <c r="N1334" s="9">
        <v>1028</v>
      </c>
      <c r="O1334" s="9">
        <v>1028</v>
      </c>
      <c r="P1334" s="9">
        <v>1028</v>
      </c>
      <c r="Q1334" s="9">
        <v>1028</v>
      </c>
      <c r="R1334" s="10" t="s">
        <v>62</v>
      </c>
      <c r="S1334" s="13">
        <f>+(Q1334-O1334)/O1334*100</f>
        <v>0</v>
      </c>
      <c r="T1334" s="11" t="s">
        <v>17</v>
      </c>
    </row>
    <row r="1335" spans="1:20" ht="42.75">
      <c r="A1335" s="6">
        <v>1</v>
      </c>
      <c r="B1335" s="6"/>
      <c r="C1335" s="7" t="s">
        <v>1663</v>
      </c>
      <c r="D1335" s="8" t="s">
        <v>1083</v>
      </c>
      <c r="E1335" s="9">
        <v>234477088</v>
      </c>
      <c r="F1335" s="9">
        <v>258819510</v>
      </c>
      <c r="G1335" s="9">
        <f>IFERROR(F1335-E1335,0)</f>
        <v>24342422</v>
      </c>
      <c r="H1335" s="36">
        <f>IFERROR((F1335/E1335-1)*100,0)</f>
        <v>10.38157809261091</v>
      </c>
      <c r="I1335" s="9">
        <v>357809373</v>
      </c>
      <c r="J1335" s="12">
        <v>72.3</v>
      </c>
      <c r="K1335" s="8" t="s">
        <v>17</v>
      </c>
      <c r="L1335" s="7" t="s">
        <v>17</v>
      </c>
      <c r="M1335" s="7" t="s">
        <v>17</v>
      </c>
      <c r="N1335" s="9"/>
      <c r="O1335" s="9"/>
      <c r="P1335" s="9"/>
      <c r="Q1335" s="9"/>
      <c r="R1335" s="10" t="s">
        <v>17</v>
      </c>
      <c r="S1335" s="10" t="s">
        <v>17</v>
      </c>
      <c r="T1335" s="11" t="s">
        <v>17</v>
      </c>
    </row>
    <row r="1336" spans="1:20" ht="28.5">
      <c r="A1336" s="6">
        <v>1</v>
      </c>
      <c r="B1336" s="6"/>
      <c r="C1336" s="7" t="s">
        <v>1624</v>
      </c>
      <c r="D1336" s="8" t="s">
        <v>17</v>
      </c>
      <c r="E1336" s="9"/>
      <c r="F1336" s="9"/>
      <c r="G1336" s="9"/>
      <c r="H1336" s="10" t="s">
        <v>17</v>
      </c>
      <c r="I1336" s="9"/>
      <c r="J1336" s="10" t="s">
        <v>17</v>
      </c>
      <c r="K1336" s="8" t="s">
        <v>22</v>
      </c>
      <c r="L1336" s="7" t="s">
        <v>1655</v>
      </c>
      <c r="M1336" s="7" t="s">
        <v>1617</v>
      </c>
      <c r="N1336" s="9">
        <v>82</v>
      </c>
      <c r="O1336" s="9">
        <v>67</v>
      </c>
      <c r="P1336" s="9">
        <v>0</v>
      </c>
      <c r="Q1336" s="9">
        <v>0</v>
      </c>
      <c r="R1336" s="13">
        <f>+Q1336/N1336*100</f>
        <v>0</v>
      </c>
      <c r="S1336" s="13">
        <f>+(Q1336-O1336)/O1336*100</f>
        <v>-100</v>
      </c>
      <c r="T1336" s="11" t="s">
        <v>3215</v>
      </c>
    </row>
    <row r="1337" spans="1:20" ht="28.5">
      <c r="A1337" s="6">
        <v>1</v>
      </c>
      <c r="B1337" s="6"/>
      <c r="C1337" s="6"/>
      <c r="D1337" s="8" t="s">
        <v>17</v>
      </c>
      <c r="E1337" s="9"/>
      <c r="F1337" s="9"/>
      <c r="G1337" s="9"/>
      <c r="H1337" s="10" t="s">
        <v>17</v>
      </c>
      <c r="I1337" s="9"/>
      <c r="J1337" s="10" t="s">
        <v>17</v>
      </c>
      <c r="K1337" s="8" t="s">
        <v>22</v>
      </c>
      <c r="L1337" s="7" t="s">
        <v>1661</v>
      </c>
      <c r="M1337" s="7" t="s">
        <v>1662</v>
      </c>
      <c r="N1337" s="9">
        <v>769</v>
      </c>
      <c r="O1337" s="9">
        <v>769</v>
      </c>
      <c r="P1337" s="9">
        <v>769</v>
      </c>
      <c r="Q1337" s="9">
        <v>769</v>
      </c>
      <c r="R1337" s="10" t="s">
        <v>62</v>
      </c>
      <c r="S1337" s="13">
        <f>+(Q1337-O1337)/O1337*100</f>
        <v>0</v>
      </c>
      <c r="T1337" s="11" t="s">
        <v>17</v>
      </c>
    </row>
    <row r="1338" spans="1:20" ht="42.75">
      <c r="A1338" s="6">
        <v>1</v>
      </c>
      <c r="B1338" s="6"/>
      <c r="C1338" s="7" t="s">
        <v>1664</v>
      </c>
      <c r="D1338" s="8" t="s">
        <v>1083</v>
      </c>
      <c r="E1338" s="9">
        <v>348384688</v>
      </c>
      <c r="F1338" s="9">
        <v>270822468</v>
      </c>
      <c r="G1338" s="9">
        <f>IFERROR(F1338-E1338,0)</f>
        <v>-77562220</v>
      </c>
      <c r="H1338" s="36">
        <f>IFERROR((F1338/E1338-1)*100,0)</f>
        <v>-22.263383745499166</v>
      </c>
      <c r="I1338" s="9">
        <v>429113643</v>
      </c>
      <c r="J1338" s="12">
        <v>63.1</v>
      </c>
      <c r="K1338" s="8" t="s">
        <v>17</v>
      </c>
      <c r="L1338" s="7" t="s">
        <v>17</v>
      </c>
      <c r="M1338" s="7" t="s">
        <v>17</v>
      </c>
      <c r="N1338" s="9"/>
      <c r="O1338" s="9"/>
      <c r="P1338" s="9"/>
      <c r="Q1338" s="9"/>
      <c r="R1338" s="10" t="s">
        <v>17</v>
      </c>
      <c r="S1338" s="10" t="s">
        <v>17</v>
      </c>
      <c r="T1338" s="11" t="s">
        <v>17</v>
      </c>
    </row>
    <row r="1339" spans="1:20" ht="28.5">
      <c r="A1339" s="6">
        <v>1</v>
      </c>
      <c r="B1339" s="6"/>
      <c r="C1339" s="7" t="s">
        <v>1624</v>
      </c>
      <c r="D1339" s="8" t="s">
        <v>17</v>
      </c>
      <c r="E1339" s="9"/>
      <c r="F1339" s="9"/>
      <c r="G1339" s="9"/>
      <c r="H1339" s="10" t="s">
        <v>17</v>
      </c>
      <c r="I1339" s="9"/>
      <c r="J1339" s="10" t="s">
        <v>17</v>
      </c>
      <c r="K1339" s="8" t="s">
        <v>22</v>
      </c>
      <c r="L1339" s="7" t="s">
        <v>1655</v>
      </c>
      <c r="M1339" s="7" t="s">
        <v>1617</v>
      </c>
      <c r="N1339" s="9">
        <v>85</v>
      </c>
      <c r="O1339" s="9">
        <v>84</v>
      </c>
      <c r="P1339" s="9">
        <v>78</v>
      </c>
      <c r="Q1339" s="9">
        <f>53.6+30.58</f>
        <v>84.18</v>
      </c>
      <c r="R1339" s="13">
        <f>+Q1339/N1339*100</f>
        <v>99.035294117647069</v>
      </c>
      <c r="S1339" s="13">
        <f>+(Q1339-O1339)/O1339*100</f>
        <v>0.21428571428572241</v>
      </c>
      <c r="T1339" s="11"/>
    </row>
    <row r="1340" spans="1:20" ht="28.5">
      <c r="A1340" s="6">
        <v>1</v>
      </c>
      <c r="B1340" s="6"/>
      <c r="C1340" s="6"/>
      <c r="D1340" s="8" t="s">
        <v>17</v>
      </c>
      <c r="E1340" s="9"/>
      <c r="F1340" s="9"/>
      <c r="G1340" s="9"/>
      <c r="H1340" s="10" t="s">
        <v>17</v>
      </c>
      <c r="I1340" s="9"/>
      <c r="J1340" s="10" t="s">
        <v>17</v>
      </c>
      <c r="K1340" s="8" t="s">
        <v>22</v>
      </c>
      <c r="L1340" s="7" t="s">
        <v>1661</v>
      </c>
      <c r="M1340" s="7" t="s">
        <v>1662</v>
      </c>
      <c r="N1340" s="9">
        <v>724</v>
      </c>
      <c r="O1340" s="9">
        <v>724</v>
      </c>
      <c r="P1340" s="9">
        <v>724</v>
      </c>
      <c r="Q1340" s="9">
        <v>724</v>
      </c>
      <c r="R1340" s="10" t="s">
        <v>62</v>
      </c>
      <c r="S1340" s="13">
        <f>+(Q1340-O1340)/O1340*100</f>
        <v>0</v>
      </c>
      <c r="T1340" s="11" t="s">
        <v>17</v>
      </c>
    </row>
    <row r="1341" spans="1:20" ht="42.75">
      <c r="A1341" s="6">
        <v>1</v>
      </c>
      <c r="B1341" s="6"/>
      <c r="C1341" s="7" t="s">
        <v>1665</v>
      </c>
      <c r="D1341" s="8" t="s">
        <v>1083</v>
      </c>
      <c r="E1341" s="9">
        <v>322932701</v>
      </c>
      <c r="F1341" s="9">
        <v>763505171</v>
      </c>
      <c r="G1341" s="9">
        <f>IFERROR(F1341-E1341,0)</f>
        <v>440572470</v>
      </c>
      <c r="H1341" s="36">
        <f>IFERROR((F1341/E1341-1)*100,0)</f>
        <v>136.42857122729112</v>
      </c>
      <c r="I1341" s="9">
        <v>1013541412</v>
      </c>
      <c r="J1341" s="12">
        <v>75.3</v>
      </c>
      <c r="K1341" s="8" t="s">
        <v>17</v>
      </c>
      <c r="L1341" s="7" t="s">
        <v>17</v>
      </c>
      <c r="M1341" s="7" t="s">
        <v>17</v>
      </c>
      <c r="N1341" s="9"/>
      <c r="O1341" s="9"/>
      <c r="P1341" s="9"/>
      <c r="Q1341" s="9"/>
      <c r="R1341" s="10" t="s">
        <v>17</v>
      </c>
      <c r="S1341" s="13"/>
      <c r="T1341" s="11" t="s">
        <v>17</v>
      </c>
    </row>
    <row r="1342" spans="1:20" ht="28.5">
      <c r="A1342" s="6">
        <v>1</v>
      </c>
      <c r="B1342" s="6"/>
      <c r="C1342" s="7" t="s">
        <v>1624</v>
      </c>
      <c r="D1342" s="8" t="s">
        <v>17</v>
      </c>
      <c r="E1342" s="9"/>
      <c r="F1342" s="9"/>
      <c r="G1342" s="9"/>
      <c r="H1342" s="10" t="s">
        <v>17</v>
      </c>
      <c r="I1342" s="9"/>
      <c r="J1342" s="10" t="s">
        <v>17</v>
      </c>
      <c r="K1342" s="8" t="s">
        <v>22</v>
      </c>
      <c r="L1342" s="7" t="s">
        <v>1655</v>
      </c>
      <c r="M1342" s="7" t="s">
        <v>1617</v>
      </c>
      <c r="N1342" s="9">
        <v>513</v>
      </c>
      <c r="O1342" s="9">
        <v>124</v>
      </c>
      <c r="P1342" s="9">
        <v>0</v>
      </c>
      <c r="Q1342" s="9">
        <v>21</v>
      </c>
      <c r="R1342" s="13">
        <f>+Q1342/N1342*100</f>
        <v>4.0935672514619883</v>
      </c>
      <c r="S1342" s="13">
        <f>+(Q1342-O1342)/O1342*100</f>
        <v>-83.064516129032256</v>
      </c>
      <c r="T1342" s="11" t="s">
        <v>1666</v>
      </c>
    </row>
    <row r="1343" spans="1:20">
      <c r="A1343" s="6">
        <v>1</v>
      </c>
      <c r="B1343" s="6"/>
      <c r="C1343" s="6"/>
      <c r="D1343" s="8" t="s">
        <v>17</v>
      </c>
      <c r="E1343" s="9"/>
      <c r="F1343" s="9"/>
      <c r="G1343" s="9"/>
      <c r="H1343" s="10" t="s">
        <v>17</v>
      </c>
      <c r="I1343" s="9"/>
      <c r="J1343" s="10" t="s">
        <v>17</v>
      </c>
      <c r="K1343" s="8" t="s">
        <v>22</v>
      </c>
      <c r="L1343" s="7" t="s">
        <v>1659</v>
      </c>
      <c r="M1343" s="7" t="s">
        <v>1660</v>
      </c>
      <c r="N1343" s="9">
        <v>1002</v>
      </c>
      <c r="O1343" s="9">
        <v>0</v>
      </c>
      <c r="P1343" s="9">
        <v>0</v>
      </c>
      <c r="Q1343" s="9">
        <v>0</v>
      </c>
      <c r="R1343" s="13">
        <f>+Q1343/N1343*100</f>
        <v>0</v>
      </c>
      <c r="S1343" s="13" t="s">
        <v>25</v>
      </c>
      <c r="T1343" s="11" t="s">
        <v>17</v>
      </c>
    </row>
    <row r="1344" spans="1:20" ht="28.5">
      <c r="A1344" s="6">
        <v>1</v>
      </c>
      <c r="B1344" s="6"/>
      <c r="C1344" s="6"/>
      <c r="D1344" s="8" t="s">
        <v>17</v>
      </c>
      <c r="E1344" s="9"/>
      <c r="F1344" s="9"/>
      <c r="G1344" s="9"/>
      <c r="H1344" s="10" t="s">
        <v>17</v>
      </c>
      <c r="I1344" s="9"/>
      <c r="J1344" s="10" t="s">
        <v>17</v>
      </c>
      <c r="K1344" s="8" t="s">
        <v>22</v>
      </c>
      <c r="L1344" s="7" t="s">
        <v>1661</v>
      </c>
      <c r="M1344" s="7" t="s">
        <v>1662</v>
      </c>
      <c r="N1344" s="9">
        <v>1001</v>
      </c>
      <c r="O1344" s="9">
        <v>1001</v>
      </c>
      <c r="P1344" s="9">
        <v>1001</v>
      </c>
      <c r="Q1344" s="9">
        <v>1001</v>
      </c>
      <c r="R1344" s="10" t="s">
        <v>62</v>
      </c>
      <c r="S1344" s="13">
        <f>+(Q1344-O1344)/O1344*100</f>
        <v>0</v>
      </c>
      <c r="T1344" s="11" t="s">
        <v>17</v>
      </c>
    </row>
    <row r="1345" spans="1:20" ht="42.75">
      <c r="A1345" s="6">
        <v>1</v>
      </c>
      <c r="B1345" s="6"/>
      <c r="C1345" s="7" t="s">
        <v>1667</v>
      </c>
      <c r="D1345" s="8" t="s">
        <v>1083</v>
      </c>
      <c r="E1345" s="9">
        <v>200463529</v>
      </c>
      <c r="F1345" s="9">
        <v>138305669</v>
      </c>
      <c r="G1345" s="9">
        <f>IFERROR(F1345-E1345,0)</f>
        <v>-62157860</v>
      </c>
      <c r="H1345" s="36">
        <f>IFERROR((F1345/E1345-1)*100,0)</f>
        <v>-31.007066627067115</v>
      </c>
      <c r="I1345" s="9">
        <v>466530872</v>
      </c>
      <c r="J1345" s="12">
        <v>29.6</v>
      </c>
      <c r="K1345" s="8" t="s">
        <v>17</v>
      </c>
      <c r="L1345" s="7" t="s">
        <v>17</v>
      </c>
      <c r="M1345" s="7" t="s">
        <v>17</v>
      </c>
      <c r="N1345" s="9"/>
      <c r="O1345" s="9"/>
      <c r="P1345" s="9"/>
      <c r="Q1345" s="9"/>
      <c r="R1345" s="10" t="s">
        <v>17</v>
      </c>
      <c r="S1345" s="10" t="s">
        <v>17</v>
      </c>
      <c r="T1345" s="11" t="s">
        <v>17</v>
      </c>
    </row>
    <row r="1346" spans="1:20" ht="28.5">
      <c r="A1346" s="6">
        <v>1</v>
      </c>
      <c r="B1346" s="6"/>
      <c r="C1346" s="7" t="s">
        <v>1624</v>
      </c>
      <c r="D1346" s="8" t="s">
        <v>17</v>
      </c>
      <c r="E1346" s="9"/>
      <c r="F1346" s="9"/>
      <c r="G1346" s="9"/>
      <c r="H1346" s="10" t="s">
        <v>17</v>
      </c>
      <c r="I1346" s="9"/>
      <c r="J1346" s="10" t="s">
        <v>17</v>
      </c>
      <c r="K1346" s="8" t="s">
        <v>22</v>
      </c>
      <c r="L1346" s="7" t="s">
        <v>1655</v>
      </c>
      <c r="M1346" s="7" t="s">
        <v>1617</v>
      </c>
      <c r="N1346" s="9">
        <v>380</v>
      </c>
      <c r="O1346" s="9">
        <v>281</v>
      </c>
      <c r="P1346" s="9">
        <v>193</v>
      </c>
      <c r="Q1346" s="9">
        <v>0</v>
      </c>
      <c r="R1346" s="13">
        <f>+Q1346/N1346*100</f>
        <v>0</v>
      </c>
      <c r="S1346" s="13">
        <f>+(Q1346-O1346)/O1346*100</f>
        <v>-100</v>
      </c>
      <c r="T1346" s="11" t="s">
        <v>3216</v>
      </c>
    </row>
    <row r="1347" spans="1:20" ht="28.5">
      <c r="A1347" s="6">
        <v>1</v>
      </c>
      <c r="B1347" s="6"/>
      <c r="C1347" s="6"/>
      <c r="D1347" s="8" t="s">
        <v>17</v>
      </c>
      <c r="E1347" s="9"/>
      <c r="F1347" s="9"/>
      <c r="G1347" s="9"/>
      <c r="H1347" s="10" t="s">
        <v>17</v>
      </c>
      <c r="I1347" s="9"/>
      <c r="J1347" s="10" t="s">
        <v>17</v>
      </c>
      <c r="K1347" s="8" t="s">
        <v>22</v>
      </c>
      <c r="L1347" s="7" t="s">
        <v>1661</v>
      </c>
      <c r="M1347" s="7" t="s">
        <v>1662</v>
      </c>
      <c r="N1347" s="9">
        <v>1294</v>
      </c>
      <c r="O1347" s="9">
        <v>1294</v>
      </c>
      <c r="P1347" s="9">
        <v>1294</v>
      </c>
      <c r="Q1347" s="9">
        <v>1294</v>
      </c>
      <c r="R1347" s="10" t="s">
        <v>62</v>
      </c>
      <c r="S1347" s="13">
        <f>+(Q1347-O1347)/O1347*100</f>
        <v>0</v>
      </c>
      <c r="T1347" s="11" t="s">
        <v>17</v>
      </c>
    </row>
    <row r="1348" spans="1:20" ht="42.75">
      <c r="A1348" s="6">
        <v>1</v>
      </c>
      <c r="B1348" s="6"/>
      <c r="C1348" s="7" t="s">
        <v>1668</v>
      </c>
      <c r="D1348" s="8" t="s">
        <v>1083</v>
      </c>
      <c r="E1348" s="9">
        <v>277942248</v>
      </c>
      <c r="F1348" s="9">
        <v>325169409</v>
      </c>
      <c r="G1348" s="9">
        <f>IFERROR(F1348-E1348,0)</f>
        <v>47227161</v>
      </c>
      <c r="H1348" s="36">
        <f>IFERROR((F1348/E1348-1)*100,0)</f>
        <v>16.991717286535014</v>
      </c>
      <c r="I1348" s="9">
        <v>640904861</v>
      </c>
      <c r="J1348" s="12">
        <v>50.7</v>
      </c>
      <c r="K1348" s="8" t="s">
        <v>17</v>
      </c>
      <c r="L1348" s="7" t="s">
        <v>17</v>
      </c>
      <c r="M1348" s="7" t="s">
        <v>17</v>
      </c>
      <c r="N1348" s="9"/>
      <c r="O1348" s="9"/>
      <c r="P1348" s="9"/>
      <c r="Q1348" s="9"/>
      <c r="R1348" s="10" t="s">
        <v>17</v>
      </c>
      <c r="S1348" s="10" t="s">
        <v>17</v>
      </c>
      <c r="T1348" s="11" t="s">
        <v>17</v>
      </c>
    </row>
    <row r="1349" spans="1:20" ht="28.5">
      <c r="A1349" s="6">
        <v>1</v>
      </c>
      <c r="B1349" s="6"/>
      <c r="C1349" s="7" t="s">
        <v>1624</v>
      </c>
      <c r="D1349" s="8" t="s">
        <v>17</v>
      </c>
      <c r="E1349" s="9"/>
      <c r="F1349" s="9"/>
      <c r="G1349" s="9"/>
      <c r="H1349" s="10" t="s">
        <v>17</v>
      </c>
      <c r="I1349" s="9"/>
      <c r="J1349" s="10" t="s">
        <v>17</v>
      </c>
      <c r="K1349" s="8" t="s">
        <v>22</v>
      </c>
      <c r="L1349" s="7" t="s">
        <v>1655</v>
      </c>
      <c r="M1349" s="7" t="s">
        <v>1617</v>
      </c>
      <c r="N1349" s="9">
        <v>244</v>
      </c>
      <c r="O1349" s="9">
        <v>1</v>
      </c>
      <c r="P1349" s="9">
        <v>192</v>
      </c>
      <c r="Q1349" s="9">
        <v>0</v>
      </c>
      <c r="R1349" s="13">
        <f>+Q1349/N1349*100</f>
        <v>0</v>
      </c>
      <c r="S1349" s="13">
        <f>+(Q1349-O1349)/O1349*100</f>
        <v>-100</v>
      </c>
      <c r="T1349" s="11" t="s">
        <v>1669</v>
      </c>
    </row>
    <row r="1350" spans="1:20" ht="28.5">
      <c r="A1350" s="6">
        <v>1</v>
      </c>
      <c r="B1350" s="6"/>
      <c r="C1350" s="6"/>
      <c r="D1350" s="8" t="s">
        <v>17</v>
      </c>
      <c r="E1350" s="9"/>
      <c r="F1350" s="9"/>
      <c r="G1350" s="9"/>
      <c r="H1350" s="10" t="s">
        <v>17</v>
      </c>
      <c r="I1350" s="9"/>
      <c r="J1350" s="10" t="s">
        <v>17</v>
      </c>
      <c r="K1350" s="8" t="s">
        <v>22</v>
      </c>
      <c r="L1350" s="7" t="s">
        <v>1661</v>
      </c>
      <c r="M1350" s="7" t="s">
        <v>1662</v>
      </c>
      <c r="N1350" s="9">
        <v>934</v>
      </c>
      <c r="O1350" s="9">
        <v>934</v>
      </c>
      <c r="P1350" s="9">
        <v>934</v>
      </c>
      <c r="Q1350" s="9">
        <v>934</v>
      </c>
      <c r="R1350" s="10" t="s">
        <v>62</v>
      </c>
      <c r="S1350" s="13">
        <f>+(Q1350-O1350)/O1350*100</f>
        <v>0</v>
      </c>
      <c r="T1350" s="11" t="s">
        <v>17</v>
      </c>
    </row>
    <row r="1351" spans="1:20" ht="42.75">
      <c r="A1351" s="6">
        <v>1</v>
      </c>
      <c r="B1351" s="6"/>
      <c r="C1351" s="7" t="s">
        <v>1670</v>
      </c>
      <c r="D1351" s="8" t="s">
        <v>1083</v>
      </c>
      <c r="E1351" s="9">
        <v>88687187</v>
      </c>
      <c r="F1351" s="9">
        <v>67419408</v>
      </c>
      <c r="G1351" s="9">
        <f>IFERROR(F1351-E1351,0)</f>
        <v>-21267779</v>
      </c>
      <c r="H1351" s="36">
        <f>IFERROR((F1351/E1351-1)*100,0)</f>
        <v>-23.98066701563102</v>
      </c>
      <c r="I1351" s="9">
        <v>296215743</v>
      </c>
      <c r="J1351" s="12">
        <v>22.8</v>
      </c>
      <c r="K1351" s="8" t="s">
        <v>17</v>
      </c>
      <c r="L1351" s="7" t="s">
        <v>17</v>
      </c>
      <c r="M1351" s="7" t="s">
        <v>17</v>
      </c>
      <c r="N1351" s="9"/>
      <c r="O1351" s="9"/>
      <c r="P1351" s="9"/>
      <c r="Q1351" s="9"/>
      <c r="R1351" s="10" t="s">
        <v>17</v>
      </c>
      <c r="S1351" s="10" t="s">
        <v>17</v>
      </c>
      <c r="T1351" s="11" t="s">
        <v>17</v>
      </c>
    </row>
    <row r="1352" spans="1:20" ht="28.5">
      <c r="A1352" s="6">
        <v>1</v>
      </c>
      <c r="B1352" s="6"/>
      <c r="C1352" s="7" t="s">
        <v>1624</v>
      </c>
      <c r="D1352" s="8" t="s">
        <v>17</v>
      </c>
      <c r="E1352" s="9"/>
      <c r="F1352" s="9"/>
      <c r="G1352" s="9"/>
      <c r="H1352" s="10" t="s">
        <v>17</v>
      </c>
      <c r="I1352" s="9"/>
      <c r="J1352" s="10" t="s">
        <v>17</v>
      </c>
      <c r="K1352" s="8" t="s">
        <v>22</v>
      </c>
      <c r="L1352" s="7" t="s">
        <v>1655</v>
      </c>
      <c r="M1352" s="7" t="s">
        <v>1617</v>
      </c>
      <c r="N1352" s="9">
        <v>156</v>
      </c>
      <c r="O1352" s="9">
        <v>23</v>
      </c>
      <c r="P1352" s="9">
        <v>31</v>
      </c>
      <c r="Q1352" s="9">
        <v>12</v>
      </c>
      <c r="R1352" s="13">
        <f>+Q1352/N1352*100</f>
        <v>7.6923076923076925</v>
      </c>
      <c r="S1352" s="13">
        <f>+(Q1352-O1352)/O1352*100</f>
        <v>-47.826086956521742</v>
      </c>
      <c r="T1352" s="11" t="s">
        <v>1671</v>
      </c>
    </row>
    <row r="1353" spans="1:20" ht="28.5">
      <c r="A1353" s="6">
        <v>1</v>
      </c>
      <c r="B1353" s="6"/>
      <c r="C1353" s="6"/>
      <c r="D1353" s="8" t="s">
        <v>17</v>
      </c>
      <c r="E1353" s="9"/>
      <c r="F1353" s="9"/>
      <c r="G1353" s="9"/>
      <c r="H1353" s="10" t="s">
        <v>17</v>
      </c>
      <c r="I1353" s="9"/>
      <c r="J1353" s="10" t="s">
        <v>17</v>
      </c>
      <c r="K1353" s="8" t="s">
        <v>22</v>
      </c>
      <c r="L1353" s="7" t="s">
        <v>1661</v>
      </c>
      <c r="M1353" s="7" t="s">
        <v>1662</v>
      </c>
      <c r="N1353" s="9">
        <v>798</v>
      </c>
      <c r="O1353" s="9">
        <v>798</v>
      </c>
      <c r="P1353" s="9">
        <v>798</v>
      </c>
      <c r="Q1353" s="9">
        <v>798</v>
      </c>
      <c r="R1353" s="10" t="s">
        <v>62</v>
      </c>
      <c r="S1353" s="13">
        <f>+(Q1353-O1353)/O1353*100</f>
        <v>0</v>
      </c>
      <c r="T1353" s="11" t="s">
        <v>17</v>
      </c>
    </row>
    <row r="1354" spans="1:20" ht="42.75">
      <c r="A1354" s="6">
        <v>1</v>
      </c>
      <c r="B1354" s="6"/>
      <c r="C1354" s="7" t="s">
        <v>1672</v>
      </c>
      <c r="D1354" s="8" t="s">
        <v>1083</v>
      </c>
      <c r="E1354" s="9">
        <v>377347740</v>
      </c>
      <c r="F1354" s="9">
        <v>328439638</v>
      </c>
      <c r="G1354" s="9">
        <f>IFERROR(F1354-E1354,0)</f>
        <v>-48908102</v>
      </c>
      <c r="H1354" s="36">
        <f>IFERROR((F1354/E1354-1)*100,0)</f>
        <v>-12.961016276392701</v>
      </c>
      <c r="I1354" s="9">
        <v>474069600</v>
      </c>
      <c r="J1354" s="12">
        <v>69.3</v>
      </c>
      <c r="K1354" s="8" t="s">
        <v>17</v>
      </c>
      <c r="L1354" s="7" t="s">
        <v>17</v>
      </c>
      <c r="M1354" s="7" t="s">
        <v>17</v>
      </c>
      <c r="N1354" s="9"/>
      <c r="O1354" s="9"/>
      <c r="P1354" s="9"/>
      <c r="Q1354" s="9"/>
      <c r="R1354" s="10" t="s">
        <v>17</v>
      </c>
      <c r="S1354" s="10" t="s">
        <v>17</v>
      </c>
      <c r="T1354" s="11" t="s">
        <v>17</v>
      </c>
    </row>
    <row r="1355" spans="1:20" ht="28.5">
      <c r="A1355" s="6">
        <v>1</v>
      </c>
      <c r="B1355" s="6"/>
      <c r="C1355" s="7" t="s">
        <v>1624</v>
      </c>
      <c r="D1355" s="8" t="s">
        <v>17</v>
      </c>
      <c r="E1355" s="9"/>
      <c r="F1355" s="9"/>
      <c r="G1355" s="9"/>
      <c r="H1355" s="10" t="s">
        <v>17</v>
      </c>
      <c r="I1355" s="9"/>
      <c r="J1355" s="10" t="s">
        <v>17</v>
      </c>
      <c r="K1355" s="8" t="s">
        <v>22</v>
      </c>
      <c r="L1355" s="7" t="s">
        <v>1655</v>
      </c>
      <c r="M1355" s="7" t="s">
        <v>1617</v>
      </c>
      <c r="N1355" s="9">
        <v>123</v>
      </c>
      <c r="O1355" s="9">
        <v>5</v>
      </c>
      <c r="P1355" s="9">
        <v>41</v>
      </c>
      <c r="Q1355" s="9">
        <v>0</v>
      </c>
      <c r="R1355" s="13">
        <f>+Q1355/N1355*100</f>
        <v>0</v>
      </c>
      <c r="S1355" s="13">
        <f>+(Q1355-O1355)/O1355*100</f>
        <v>-100</v>
      </c>
      <c r="T1355" s="11" t="s">
        <v>1673</v>
      </c>
    </row>
    <row r="1356" spans="1:20" ht="28.5">
      <c r="A1356" s="6">
        <v>1</v>
      </c>
      <c r="B1356" s="6"/>
      <c r="C1356" s="6"/>
      <c r="D1356" s="8" t="s">
        <v>17</v>
      </c>
      <c r="E1356" s="9"/>
      <c r="F1356" s="9"/>
      <c r="G1356" s="9"/>
      <c r="H1356" s="10" t="s">
        <v>17</v>
      </c>
      <c r="I1356" s="9"/>
      <c r="J1356" s="10" t="s">
        <v>17</v>
      </c>
      <c r="K1356" s="8" t="s">
        <v>22</v>
      </c>
      <c r="L1356" s="7" t="s">
        <v>1661</v>
      </c>
      <c r="M1356" s="7" t="s">
        <v>1662</v>
      </c>
      <c r="N1356" s="9">
        <v>741</v>
      </c>
      <c r="O1356" s="9">
        <v>741</v>
      </c>
      <c r="P1356" s="9">
        <v>741</v>
      </c>
      <c r="Q1356" s="9">
        <v>741</v>
      </c>
      <c r="R1356" s="10" t="s">
        <v>62</v>
      </c>
      <c r="S1356" s="13">
        <f>+(Q1356-O1356)/O1356*100</f>
        <v>0</v>
      </c>
      <c r="T1356" s="11" t="s">
        <v>17</v>
      </c>
    </row>
    <row r="1357" spans="1:20" ht="42.75">
      <c r="A1357" s="6">
        <v>1</v>
      </c>
      <c r="B1357" s="6"/>
      <c r="C1357" s="7" t="s">
        <v>1674</v>
      </c>
      <c r="D1357" s="8" t="s">
        <v>1083</v>
      </c>
      <c r="E1357" s="9">
        <v>44032574</v>
      </c>
      <c r="F1357" s="9">
        <v>73970312</v>
      </c>
      <c r="G1357" s="9">
        <f>IFERROR(F1357-E1357,0)</f>
        <v>29937738</v>
      </c>
      <c r="H1357" s="36">
        <f>IFERROR((F1357/E1357-1)*100,0)</f>
        <v>67.989979418418727</v>
      </c>
      <c r="I1357" s="9">
        <v>82913266</v>
      </c>
      <c r="J1357" s="12">
        <v>89.2</v>
      </c>
      <c r="K1357" s="8" t="s">
        <v>17</v>
      </c>
      <c r="L1357" s="7" t="s">
        <v>17</v>
      </c>
      <c r="M1357" s="7" t="s">
        <v>17</v>
      </c>
      <c r="N1357" s="9"/>
      <c r="O1357" s="9"/>
      <c r="P1357" s="9"/>
      <c r="Q1357" s="9"/>
      <c r="R1357" s="10" t="s">
        <v>17</v>
      </c>
      <c r="S1357" s="10" t="s">
        <v>17</v>
      </c>
      <c r="T1357" s="11" t="s">
        <v>17</v>
      </c>
    </row>
    <row r="1358" spans="1:20" ht="28.5">
      <c r="A1358" s="6">
        <v>1</v>
      </c>
      <c r="B1358" s="6"/>
      <c r="C1358" s="7" t="s">
        <v>1624</v>
      </c>
      <c r="D1358" s="8" t="s">
        <v>17</v>
      </c>
      <c r="E1358" s="9"/>
      <c r="F1358" s="9"/>
      <c r="G1358" s="9"/>
      <c r="H1358" s="10" t="s">
        <v>17</v>
      </c>
      <c r="I1358" s="9"/>
      <c r="J1358" s="10" t="s">
        <v>17</v>
      </c>
      <c r="K1358" s="8" t="s">
        <v>22</v>
      </c>
      <c r="L1358" s="7" t="s">
        <v>1655</v>
      </c>
      <c r="M1358" s="7" t="s">
        <v>1617</v>
      </c>
      <c r="N1358" s="9">
        <v>114</v>
      </c>
      <c r="O1358" s="9">
        <v>114</v>
      </c>
      <c r="P1358" s="9">
        <v>0</v>
      </c>
      <c r="Q1358" s="9">
        <v>51</v>
      </c>
      <c r="R1358" s="13">
        <f>+Q1358/N1358*100</f>
        <v>44.736842105263158</v>
      </c>
      <c r="S1358" s="13">
        <f>+(Q1358-O1358)/O1358*100</f>
        <v>-55.26315789473685</v>
      </c>
      <c r="T1358" s="11" t="s">
        <v>1675</v>
      </c>
    </row>
    <row r="1359" spans="1:20" ht="42.75">
      <c r="A1359" s="6">
        <v>1</v>
      </c>
      <c r="B1359" s="6"/>
      <c r="C1359" s="7" t="s">
        <v>1676</v>
      </c>
      <c r="D1359" s="8" t="s">
        <v>1083</v>
      </c>
      <c r="E1359" s="9">
        <v>135378275</v>
      </c>
      <c r="F1359" s="9">
        <v>122872979</v>
      </c>
      <c r="G1359" s="9">
        <f>IFERROR(F1359-E1359,0)</f>
        <v>-12505296</v>
      </c>
      <c r="H1359" s="36">
        <f>IFERROR((F1359/E1359-1)*100,0)</f>
        <v>-9.2372989683906059</v>
      </c>
      <c r="I1359" s="9">
        <v>214067903</v>
      </c>
      <c r="J1359" s="12">
        <v>57.4</v>
      </c>
      <c r="K1359" s="8" t="s">
        <v>17</v>
      </c>
      <c r="L1359" s="7" t="s">
        <v>17</v>
      </c>
      <c r="M1359" s="7" t="s">
        <v>17</v>
      </c>
      <c r="N1359" s="9"/>
      <c r="O1359" s="9"/>
      <c r="P1359" s="9"/>
      <c r="Q1359" s="9"/>
      <c r="R1359" s="10" t="s">
        <v>17</v>
      </c>
      <c r="S1359" s="10" t="s">
        <v>17</v>
      </c>
      <c r="T1359" s="11" t="s">
        <v>17</v>
      </c>
    </row>
    <row r="1360" spans="1:20" ht="28.5">
      <c r="A1360" s="6">
        <v>1</v>
      </c>
      <c r="B1360" s="6"/>
      <c r="C1360" s="7" t="s">
        <v>1624</v>
      </c>
      <c r="D1360" s="8" t="s">
        <v>17</v>
      </c>
      <c r="E1360" s="9"/>
      <c r="F1360" s="9"/>
      <c r="G1360" s="9"/>
      <c r="H1360" s="10" t="s">
        <v>17</v>
      </c>
      <c r="I1360" s="9"/>
      <c r="J1360" s="10" t="s">
        <v>17</v>
      </c>
      <c r="K1360" s="8" t="s">
        <v>22</v>
      </c>
      <c r="L1360" s="7" t="s">
        <v>1655</v>
      </c>
      <c r="M1360" s="7" t="s">
        <v>1617</v>
      </c>
      <c r="N1360" s="9">
        <v>1</v>
      </c>
      <c r="O1360" s="9">
        <v>1</v>
      </c>
      <c r="P1360" s="9">
        <v>0</v>
      </c>
      <c r="Q1360" s="9">
        <v>0</v>
      </c>
      <c r="R1360" s="13">
        <f>+Q1360/N1360*100</f>
        <v>0</v>
      </c>
      <c r="S1360" s="13">
        <f>+(Q1360-O1360)/O1360*100</f>
        <v>-100</v>
      </c>
      <c r="T1360" s="11" t="s">
        <v>1675</v>
      </c>
    </row>
    <row r="1361" spans="1:20" ht="28.5">
      <c r="A1361" s="6">
        <v>1</v>
      </c>
      <c r="B1361" s="6"/>
      <c r="C1361" s="6"/>
      <c r="D1361" s="8" t="s">
        <v>17</v>
      </c>
      <c r="E1361" s="9"/>
      <c r="F1361" s="9"/>
      <c r="G1361" s="9"/>
      <c r="H1361" s="10" t="s">
        <v>17</v>
      </c>
      <c r="I1361" s="9"/>
      <c r="J1361" s="10" t="s">
        <v>17</v>
      </c>
      <c r="K1361" s="8" t="s">
        <v>22</v>
      </c>
      <c r="L1361" s="7" t="s">
        <v>1661</v>
      </c>
      <c r="M1361" s="7" t="s">
        <v>1662</v>
      </c>
      <c r="N1361" s="9">
        <v>252</v>
      </c>
      <c r="O1361" s="9">
        <v>252</v>
      </c>
      <c r="P1361" s="9">
        <v>252</v>
      </c>
      <c r="Q1361" s="9">
        <v>252</v>
      </c>
      <c r="R1361" s="10" t="s">
        <v>62</v>
      </c>
      <c r="S1361" s="13">
        <f>+(Q1361-O1361)/O1361*100</f>
        <v>0</v>
      </c>
      <c r="T1361" s="11" t="s">
        <v>17</v>
      </c>
    </row>
    <row r="1362" spans="1:20" ht="45">
      <c r="A1362" s="6">
        <v>1</v>
      </c>
      <c r="B1362" s="6"/>
      <c r="C1362" s="19" t="s">
        <v>1677</v>
      </c>
      <c r="D1362" s="8" t="s">
        <v>17</v>
      </c>
      <c r="E1362" s="9"/>
      <c r="F1362" s="9"/>
      <c r="G1362" s="9"/>
      <c r="H1362" s="10" t="s">
        <v>17</v>
      </c>
      <c r="I1362" s="9"/>
      <c r="J1362" s="10" t="s">
        <v>17</v>
      </c>
      <c r="K1362" s="8" t="s">
        <v>17</v>
      </c>
      <c r="L1362" s="7" t="s">
        <v>17</v>
      </c>
      <c r="M1362" s="7" t="s">
        <v>17</v>
      </c>
      <c r="N1362" s="9"/>
      <c r="O1362" s="9"/>
      <c r="P1362" s="9"/>
      <c r="Q1362" s="9"/>
      <c r="R1362" s="10" t="s">
        <v>17</v>
      </c>
      <c r="S1362" s="10" t="s">
        <v>17</v>
      </c>
      <c r="T1362" s="11" t="s">
        <v>17</v>
      </c>
    </row>
    <row r="1363" spans="1:20" ht="57">
      <c r="A1363" s="6">
        <v>1</v>
      </c>
      <c r="B1363" s="6"/>
      <c r="C1363" s="7" t="s">
        <v>1678</v>
      </c>
      <c r="D1363" s="8" t="s">
        <v>1083</v>
      </c>
      <c r="E1363" s="9">
        <v>198172434.30000001</v>
      </c>
      <c r="F1363" s="9">
        <v>233586586</v>
      </c>
      <c r="G1363" s="9">
        <f>IFERROR(F1363-E1363,0)</f>
        <v>35414151.699999988</v>
      </c>
      <c r="H1363" s="36">
        <f>IFERROR((F1363/E1363-1)*100,0)</f>
        <v>17.870372246822619</v>
      </c>
      <c r="I1363" s="9">
        <v>502641000</v>
      </c>
      <c r="J1363" s="12">
        <v>46.5</v>
      </c>
      <c r="K1363" s="8" t="s">
        <v>17</v>
      </c>
      <c r="L1363" s="7" t="s">
        <v>17</v>
      </c>
      <c r="M1363" s="7" t="s">
        <v>17</v>
      </c>
      <c r="N1363" s="9"/>
      <c r="O1363" s="9"/>
      <c r="P1363" s="9"/>
      <c r="Q1363" s="9"/>
      <c r="R1363" s="10" t="s">
        <v>17</v>
      </c>
      <c r="S1363" s="10" t="s">
        <v>17</v>
      </c>
      <c r="T1363" s="11" t="s">
        <v>17</v>
      </c>
    </row>
    <row r="1364" spans="1:20" ht="28.5">
      <c r="A1364" s="6">
        <v>1</v>
      </c>
      <c r="B1364" s="6"/>
      <c r="C1364" s="7" t="s">
        <v>1679</v>
      </c>
      <c r="D1364" s="8" t="s">
        <v>17</v>
      </c>
      <c r="E1364" s="9"/>
      <c r="F1364" s="9"/>
      <c r="G1364" s="9"/>
      <c r="H1364" s="10" t="s">
        <v>17</v>
      </c>
      <c r="I1364" s="9"/>
      <c r="J1364" s="10" t="s">
        <v>17</v>
      </c>
      <c r="K1364" s="8" t="s">
        <v>22</v>
      </c>
      <c r="L1364" s="7" t="s">
        <v>1680</v>
      </c>
      <c r="M1364" s="7" t="s">
        <v>196</v>
      </c>
      <c r="N1364" s="9">
        <v>240000</v>
      </c>
      <c r="O1364" s="9">
        <v>120000</v>
      </c>
      <c r="P1364" s="9">
        <v>124659</v>
      </c>
      <c r="Q1364" s="9">
        <v>116883</v>
      </c>
      <c r="R1364" s="13">
        <v>48.7</v>
      </c>
      <c r="S1364" s="13">
        <v>-2.6</v>
      </c>
      <c r="T1364" s="11" t="s">
        <v>3375</v>
      </c>
    </row>
    <row r="1365" spans="1:20">
      <c r="A1365" s="6">
        <v>1</v>
      </c>
      <c r="B1365" s="6"/>
      <c r="C1365" s="6"/>
      <c r="D1365" s="8" t="s">
        <v>17</v>
      </c>
      <c r="E1365" s="9"/>
      <c r="F1365" s="9"/>
      <c r="G1365" s="9"/>
      <c r="H1365" s="10" t="s">
        <v>17</v>
      </c>
      <c r="I1365" s="9"/>
      <c r="J1365" s="10" t="s">
        <v>17</v>
      </c>
      <c r="K1365" s="8" t="s">
        <v>22</v>
      </c>
      <c r="L1365" s="7" t="s">
        <v>1474</v>
      </c>
      <c r="M1365" s="7" t="s">
        <v>70</v>
      </c>
      <c r="N1365" s="9">
        <v>315250</v>
      </c>
      <c r="O1365" s="9">
        <v>159700</v>
      </c>
      <c r="P1365" s="9">
        <v>143329</v>
      </c>
      <c r="Q1365" s="9">
        <v>158966</v>
      </c>
      <c r="R1365" s="13">
        <v>50.4</v>
      </c>
      <c r="S1365" s="13">
        <v>-0.5</v>
      </c>
      <c r="T1365" s="11" t="s">
        <v>1681</v>
      </c>
    </row>
    <row r="1366" spans="1:20" ht="28.5">
      <c r="A1366" s="6">
        <v>1</v>
      </c>
      <c r="B1366" s="6"/>
      <c r="C1366" s="6"/>
      <c r="D1366" s="8" t="s">
        <v>17</v>
      </c>
      <c r="E1366" s="9"/>
      <c r="F1366" s="9"/>
      <c r="G1366" s="9"/>
      <c r="H1366" s="10" t="s">
        <v>17</v>
      </c>
      <c r="I1366" s="9"/>
      <c r="J1366" s="10" t="s">
        <v>17</v>
      </c>
      <c r="K1366" s="8" t="s">
        <v>22</v>
      </c>
      <c r="L1366" s="7" t="s">
        <v>1682</v>
      </c>
      <c r="M1366" s="7" t="s">
        <v>81</v>
      </c>
      <c r="N1366" s="9">
        <v>14</v>
      </c>
      <c r="O1366" s="9">
        <v>6</v>
      </c>
      <c r="P1366" s="9">
        <v>8</v>
      </c>
      <c r="Q1366" s="9">
        <v>7</v>
      </c>
      <c r="R1366" s="13">
        <v>50</v>
      </c>
      <c r="S1366" s="13">
        <v>16.7</v>
      </c>
      <c r="T1366" s="11" t="s">
        <v>3376</v>
      </c>
    </row>
    <row r="1367" spans="1:20">
      <c r="A1367" s="6">
        <v>1</v>
      </c>
      <c r="B1367" s="6"/>
      <c r="C1367" s="6"/>
      <c r="D1367" s="8" t="s">
        <v>17</v>
      </c>
      <c r="E1367" s="9"/>
      <c r="F1367" s="9"/>
      <c r="G1367" s="9"/>
      <c r="H1367" s="10" t="s">
        <v>17</v>
      </c>
      <c r="I1367" s="9"/>
      <c r="J1367" s="10" t="s">
        <v>17</v>
      </c>
      <c r="K1367" s="8" t="s">
        <v>22</v>
      </c>
      <c r="L1367" s="7" t="s">
        <v>1683</v>
      </c>
      <c r="M1367" s="7" t="s">
        <v>81</v>
      </c>
      <c r="N1367" s="9">
        <v>10</v>
      </c>
      <c r="O1367" s="9">
        <v>4</v>
      </c>
      <c r="P1367" s="9">
        <v>12</v>
      </c>
      <c r="Q1367" s="9">
        <v>4</v>
      </c>
      <c r="R1367" s="13">
        <v>40</v>
      </c>
      <c r="S1367" s="13">
        <v>0</v>
      </c>
      <c r="T1367" s="11" t="s">
        <v>17</v>
      </c>
    </row>
    <row r="1368" spans="1:20" ht="28.5">
      <c r="A1368" s="6">
        <v>1</v>
      </c>
      <c r="B1368" s="6"/>
      <c r="C1368" s="6"/>
      <c r="D1368" s="8" t="s">
        <v>17</v>
      </c>
      <c r="E1368" s="9"/>
      <c r="F1368" s="9"/>
      <c r="G1368" s="9"/>
      <c r="H1368" s="10" t="s">
        <v>17</v>
      </c>
      <c r="I1368" s="9"/>
      <c r="J1368" s="10" t="s">
        <v>17</v>
      </c>
      <c r="K1368" s="8" t="s">
        <v>22</v>
      </c>
      <c r="L1368" s="7" t="s">
        <v>1684</v>
      </c>
      <c r="M1368" s="7" t="s">
        <v>81</v>
      </c>
      <c r="N1368" s="9">
        <v>26</v>
      </c>
      <c r="O1368" s="9">
        <v>13</v>
      </c>
      <c r="P1368" s="9">
        <v>16</v>
      </c>
      <c r="Q1368" s="9">
        <v>65</v>
      </c>
      <c r="R1368" s="13">
        <v>250</v>
      </c>
      <c r="S1368" s="13">
        <v>400</v>
      </c>
      <c r="T1368" s="11" t="s">
        <v>3377</v>
      </c>
    </row>
    <row r="1369" spans="1:20" ht="28.5">
      <c r="A1369" s="6">
        <v>1</v>
      </c>
      <c r="B1369" s="6"/>
      <c r="C1369" s="6"/>
      <c r="D1369" s="8" t="s">
        <v>17</v>
      </c>
      <c r="E1369" s="9"/>
      <c r="F1369" s="9"/>
      <c r="G1369" s="9"/>
      <c r="H1369" s="10" t="s">
        <v>17</v>
      </c>
      <c r="I1369" s="9"/>
      <c r="J1369" s="10" t="s">
        <v>17</v>
      </c>
      <c r="K1369" s="8" t="s">
        <v>22</v>
      </c>
      <c r="L1369" s="7" t="s">
        <v>1685</v>
      </c>
      <c r="M1369" s="7" t="s">
        <v>81</v>
      </c>
      <c r="N1369" s="9">
        <v>28</v>
      </c>
      <c r="O1369" s="9">
        <v>13</v>
      </c>
      <c r="P1369" s="9">
        <v>13</v>
      </c>
      <c r="Q1369" s="9">
        <v>14</v>
      </c>
      <c r="R1369" s="13">
        <v>50</v>
      </c>
      <c r="S1369" s="13">
        <v>7.7</v>
      </c>
      <c r="T1369" s="11" t="s">
        <v>3378</v>
      </c>
    </row>
    <row r="1370" spans="1:20" ht="28.5">
      <c r="A1370" s="6">
        <v>1</v>
      </c>
      <c r="B1370" s="6"/>
      <c r="C1370" s="6"/>
      <c r="D1370" s="8" t="s">
        <v>17</v>
      </c>
      <c r="E1370" s="9"/>
      <c r="F1370" s="9"/>
      <c r="G1370" s="9"/>
      <c r="H1370" s="10" t="s">
        <v>17</v>
      </c>
      <c r="I1370" s="9"/>
      <c r="J1370" s="10" t="s">
        <v>17</v>
      </c>
      <c r="K1370" s="8" t="s">
        <v>22</v>
      </c>
      <c r="L1370" s="7" t="s">
        <v>1686</v>
      </c>
      <c r="M1370" s="7" t="s">
        <v>81</v>
      </c>
      <c r="N1370" s="9">
        <v>774</v>
      </c>
      <c r="O1370" s="9">
        <v>388</v>
      </c>
      <c r="P1370" s="9">
        <v>384</v>
      </c>
      <c r="Q1370" s="9">
        <v>391</v>
      </c>
      <c r="R1370" s="13">
        <v>50.5</v>
      </c>
      <c r="S1370" s="13">
        <v>0.8</v>
      </c>
      <c r="T1370" s="11" t="s">
        <v>3740</v>
      </c>
    </row>
    <row r="1371" spans="1:20" ht="28.5">
      <c r="A1371" s="6">
        <v>1</v>
      </c>
      <c r="B1371" s="6"/>
      <c r="C1371" s="6"/>
      <c r="D1371" s="8" t="s">
        <v>17</v>
      </c>
      <c r="E1371" s="9"/>
      <c r="F1371" s="9"/>
      <c r="G1371" s="9"/>
      <c r="H1371" s="10" t="s">
        <v>17</v>
      </c>
      <c r="I1371" s="9"/>
      <c r="J1371" s="10" t="s">
        <v>17</v>
      </c>
      <c r="K1371" s="8" t="s">
        <v>22</v>
      </c>
      <c r="L1371" s="7" t="s">
        <v>1687</v>
      </c>
      <c r="M1371" s="7" t="s">
        <v>81</v>
      </c>
      <c r="N1371" s="9">
        <v>408</v>
      </c>
      <c r="O1371" s="9">
        <v>195</v>
      </c>
      <c r="P1371" s="9">
        <v>322</v>
      </c>
      <c r="Q1371" s="9">
        <v>412</v>
      </c>
      <c r="R1371" s="13">
        <v>101</v>
      </c>
      <c r="S1371" s="13">
        <v>111.3</v>
      </c>
      <c r="T1371" s="11" t="s">
        <v>3379</v>
      </c>
    </row>
    <row r="1372" spans="1:20">
      <c r="A1372" s="6">
        <v>1</v>
      </c>
      <c r="B1372" s="6"/>
      <c r="C1372" s="6"/>
      <c r="D1372" s="8" t="s">
        <v>17</v>
      </c>
      <c r="E1372" s="9"/>
      <c r="F1372" s="9"/>
      <c r="G1372" s="9"/>
      <c r="H1372" s="10" t="s">
        <v>17</v>
      </c>
      <c r="I1372" s="9"/>
      <c r="J1372" s="10" t="s">
        <v>17</v>
      </c>
      <c r="K1372" s="8" t="s">
        <v>22</v>
      </c>
      <c r="L1372" s="7" t="s">
        <v>1688</v>
      </c>
      <c r="M1372" s="7" t="s">
        <v>81</v>
      </c>
      <c r="N1372" s="9">
        <v>57</v>
      </c>
      <c r="O1372" s="9">
        <v>28</v>
      </c>
      <c r="P1372" s="9">
        <v>28</v>
      </c>
      <c r="Q1372" s="9">
        <v>34</v>
      </c>
      <c r="R1372" s="13">
        <v>59.6</v>
      </c>
      <c r="S1372" s="13">
        <v>21.4</v>
      </c>
      <c r="T1372" s="11" t="s">
        <v>3378</v>
      </c>
    </row>
    <row r="1373" spans="1:20" ht="28.5">
      <c r="A1373" s="6">
        <v>1</v>
      </c>
      <c r="B1373" s="6"/>
      <c r="C1373" s="6"/>
      <c r="D1373" s="8" t="s">
        <v>17</v>
      </c>
      <c r="E1373" s="9"/>
      <c r="F1373" s="9"/>
      <c r="G1373" s="9"/>
      <c r="H1373" s="10" t="s">
        <v>17</v>
      </c>
      <c r="I1373" s="9"/>
      <c r="J1373" s="10" t="s">
        <v>17</v>
      </c>
      <c r="K1373" s="8" t="s">
        <v>22</v>
      </c>
      <c r="L1373" s="7" t="s">
        <v>1689</v>
      </c>
      <c r="M1373" s="7" t="s">
        <v>81</v>
      </c>
      <c r="N1373" s="9">
        <v>170</v>
      </c>
      <c r="O1373" s="9">
        <v>85</v>
      </c>
      <c r="P1373" s="9">
        <v>89</v>
      </c>
      <c r="Q1373" s="9">
        <v>80</v>
      </c>
      <c r="R1373" s="13">
        <v>47.1</v>
      </c>
      <c r="S1373" s="13">
        <v>-5.9</v>
      </c>
      <c r="T1373" s="11" t="s">
        <v>1690</v>
      </c>
    </row>
    <row r="1374" spans="1:20" ht="28.5">
      <c r="A1374" s="6">
        <v>1</v>
      </c>
      <c r="B1374" s="6"/>
      <c r="C1374" s="6"/>
      <c r="D1374" s="8" t="s">
        <v>17</v>
      </c>
      <c r="E1374" s="9"/>
      <c r="F1374" s="9"/>
      <c r="G1374" s="9"/>
      <c r="H1374" s="10" t="s">
        <v>17</v>
      </c>
      <c r="I1374" s="9"/>
      <c r="J1374" s="10" t="s">
        <v>17</v>
      </c>
      <c r="K1374" s="8" t="s">
        <v>22</v>
      </c>
      <c r="L1374" s="7" t="s">
        <v>1691</v>
      </c>
      <c r="M1374" s="7" t="s">
        <v>81</v>
      </c>
      <c r="N1374" s="9">
        <v>21</v>
      </c>
      <c r="O1374" s="9">
        <v>9</v>
      </c>
      <c r="P1374" s="9">
        <v>10</v>
      </c>
      <c r="Q1374" s="9">
        <v>11</v>
      </c>
      <c r="R1374" s="13">
        <v>52.4</v>
      </c>
      <c r="S1374" s="13">
        <v>22.2</v>
      </c>
      <c r="T1374" s="11" t="s">
        <v>1692</v>
      </c>
    </row>
    <row r="1375" spans="1:20" ht="28.5">
      <c r="A1375" s="6">
        <v>1</v>
      </c>
      <c r="B1375" s="6"/>
      <c r="C1375" s="6"/>
      <c r="D1375" s="8" t="s">
        <v>17</v>
      </c>
      <c r="E1375" s="9"/>
      <c r="F1375" s="9"/>
      <c r="G1375" s="9"/>
      <c r="H1375" s="10" t="s">
        <v>17</v>
      </c>
      <c r="I1375" s="9"/>
      <c r="J1375" s="10" t="s">
        <v>17</v>
      </c>
      <c r="K1375" s="8" t="s">
        <v>22</v>
      </c>
      <c r="L1375" s="7" t="s">
        <v>1693</v>
      </c>
      <c r="M1375" s="7" t="s">
        <v>1694</v>
      </c>
      <c r="N1375" s="9">
        <v>370</v>
      </c>
      <c r="O1375" s="9">
        <v>170</v>
      </c>
      <c r="P1375" s="9">
        <v>172</v>
      </c>
      <c r="Q1375" s="9">
        <v>395</v>
      </c>
      <c r="R1375" s="13">
        <v>106.8</v>
      </c>
      <c r="S1375" s="13">
        <v>132.4</v>
      </c>
      <c r="T1375" s="11" t="s">
        <v>1695</v>
      </c>
    </row>
    <row r="1376" spans="1:20" ht="28.5">
      <c r="A1376" s="6">
        <v>1</v>
      </c>
      <c r="B1376" s="6"/>
      <c r="C1376" s="6"/>
      <c r="D1376" s="8" t="s">
        <v>17</v>
      </c>
      <c r="E1376" s="9"/>
      <c r="F1376" s="9"/>
      <c r="G1376" s="9"/>
      <c r="H1376" s="10" t="s">
        <v>17</v>
      </c>
      <c r="I1376" s="9"/>
      <c r="J1376" s="10" t="s">
        <v>17</v>
      </c>
      <c r="K1376" s="8" t="s">
        <v>22</v>
      </c>
      <c r="L1376" s="7" t="s">
        <v>1696</v>
      </c>
      <c r="M1376" s="7" t="s">
        <v>81</v>
      </c>
      <c r="N1376" s="9">
        <v>2150</v>
      </c>
      <c r="O1376" s="9">
        <v>1050</v>
      </c>
      <c r="P1376" s="9">
        <v>881</v>
      </c>
      <c r="Q1376" s="9">
        <v>1117</v>
      </c>
      <c r="R1376" s="13">
        <v>52</v>
      </c>
      <c r="S1376" s="13">
        <v>6.4</v>
      </c>
      <c r="T1376" s="11" t="s">
        <v>3741</v>
      </c>
    </row>
    <row r="1377" spans="1:20" ht="28.5">
      <c r="A1377" s="6">
        <v>1</v>
      </c>
      <c r="B1377" s="6"/>
      <c r="C1377" s="6"/>
      <c r="D1377" s="8" t="s">
        <v>17</v>
      </c>
      <c r="E1377" s="9"/>
      <c r="F1377" s="9"/>
      <c r="G1377" s="9"/>
      <c r="H1377" s="10" t="s">
        <v>17</v>
      </c>
      <c r="I1377" s="9"/>
      <c r="J1377" s="10" t="s">
        <v>17</v>
      </c>
      <c r="K1377" s="8" t="s">
        <v>22</v>
      </c>
      <c r="L1377" s="7" t="s">
        <v>1697</v>
      </c>
      <c r="M1377" s="7" t="s">
        <v>81</v>
      </c>
      <c r="N1377" s="9">
        <v>25000</v>
      </c>
      <c r="O1377" s="9">
        <v>12400</v>
      </c>
      <c r="P1377" s="9">
        <v>15350</v>
      </c>
      <c r="Q1377" s="9">
        <v>16127</v>
      </c>
      <c r="R1377" s="13">
        <v>64.5</v>
      </c>
      <c r="S1377" s="13">
        <v>30.1</v>
      </c>
      <c r="T1377" s="11" t="s">
        <v>3741</v>
      </c>
    </row>
    <row r="1378" spans="1:20" ht="28.5">
      <c r="A1378" s="6">
        <v>1</v>
      </c>
      <c r="B1378" s="6"/>
      <c r="C1378" s="6"/>
      <c r="D1378" s="8" t="s">
        <v>17</v>
      </c>
      <c r="E1378" s="9"/>
      <c r="F1378" s="9"/>
      <c r="G1378" s="9"/>
      <c r="H1378" s="10" t="s">
        <v>17</v>
      </c>
      <c r="I1378" s="9"/>
      <c r="J1378" s="10" t="s">
        <v>17</v>
      </c>
      <c r="K1378" s="8" t="s">
        <v>22</v>
      </c>
      <c r="L1378" s="7" t="s">
        <v>1698</v>
      </c>
      <c r="M1378" s="7" t="s">
        <v>81</v>
      </c>
      <c r="N1378" s="9">
        <v>691</v>
      </c>
      <c r="O1378" s="9">
        <v>343</v>
      </c>
      <c r="P1378" s="9">
        <v>346</v>
      </c>
      <c r="Q1378" s="9">
        <v>378</v>
      </c>
      <c r="R1378" s="13">
        <v>54.7</v>
      </c>
      <c r="S1378" s="13">
        <v>10.199999999999999</v>
      </c>
      <c r="T1378" s="11" t="s">
        <v>3741</v>
      </c>
    </row>
    <row r="1379" spans="1:20" ht="28.5">
      <c r="A1379" s="6">
        <v>1</v>
      </c>
      <c r="B1379" s="6"/>
      <c r="C1379" s="6"/>
      <c r="D1379" s="8" t="s">
        <v>17</v>
      </c>
      <c r="E1379" s="9"/>
      <c r="F1379" s="9"/>
      <c r="G1379" s="9"/>
      <c r="H1379" s="10" t="s">
        <v>17</v>
      </c>
      <c r="I1379" s="9"/>
      <c r="J1379" s="10" t="s">
        <v>17</v>
      </c>
      <c r="K1379" s="8" t="s">
        <v>22</v>
      </c>
      <c r="L1379" s="7" t="s">
        <v>1699</v>
      </c>
      <c r="M1379" s="7" t="s">
        <v>81</v>
      </c>
      <c r="N1379" s="9">
        <v>11</v>
      </c>
      <c r="O1379" s="9">
        <v>6</v>
      </c>
      <c r="P1379" s="9">
        <v>7</v>
      </c>
      <c r="Q1379" s="9">
        <v>4</v>
      </c>
      <c r="R1379" s="13">
        <v>36.4</v>
      </c>
      <c r="S1379" s="13">
        <v>-33.299999999999997</v>
      </c>
      <c r="T1379" s="11" t="s">
        <v>3742</v>
      </c>
    </row>
    <row r="1380" spans="1:20" ht="28.5">
      <c r="A1380" s="6">
        <v>1</v>
      </c>
      <c r="B1380" s="6"/>
      <c r="C1380" s="6"/>
      <c r="D1380" s="8" t="s">
        <v>17</v>
      </c>
      <c r="E1380" s="9"/>
      <c r="F1380" s="9"/>
      <c r="G1380" s="9"/>
      <c r="H1380" s="10" t="s">
        <v>17</v>
      </c>
      <c r="I1380" s="9"/>
      <c r="J1380" s="10" t="s">
        <v>17</v>
      </c>
      <c r="K1380" s="8" t="s">
        <v>22</v>
      </c>
      <c r="L1380" s="7" t="s">
        <v>1700</v>
      </c>
      <c r="M1380" s="7" t="s">
        <v>81</v>
      </c>
      <c r="N1380" s="9">
        <v>16</v>
      </c>
      <c r="O1380" s="9">
        <v>8</v>
      </c>
      <c r="P1380" s="9">
        <v>13</v>
      </c>
      <c r="Q1380" s="9">
        <v>48</v>
      </c>
      <c r="R1380" s="13">
        <v>300</v>
      </c>
      <c r="S1380" s="13">
        <v>500</v>
      </c>
      <c r="T1380" s="11" t="s">
        <v>3380</v>
      </c>
    </row>
    <row r="1381" spans="1:20" ht="28.5">
      <c r="A1381" s="6">
        <v>1</v>
      </c>
      <c r="B1381" s="6"/>
      <c r="C1381" s="6"/>
      <c r="D1381" s="8" t="s">
        <v>17</v>
      </c>
      <c r="E1381" s="9"/>
      <c r="F1381" s="9"/>
      <c r="G1381" s="9"/>
      <c r="H1381" s="10" t="s">
        <v>17</v>
      </c>
      <c r="I1381" s="9"/>
      <c r="J1381" s="10" t="s">
        <v>17</v>
      </c>
      <c r="K1381" s="8" t="s">
        <v>22</v>
      </c>
      <c r="L1381" s="7" t="s">
        <v>1701</v>
      </c>
      <c r="M1381" s="7" t="s">
        <v>81</v>
      </c>
      <c r="N1381" s="9">
        <v>72</v>
      </c>
      <c r="O1381" s="9">
        <v>35</v>
      </c>
      <c r="P1381" s="9">
        <v>31</v>
      </c>
      <c r="Q1381" s="9">
        <v>47</v>
      </c>
      <c r="R1381" s="13">
        <v>65.3</v>
      </c>
      <c r="S1381" s="13">
        <v>34.299999999999997</v>
      </c>
      <c r="T1381" s="11" t="s">
        <v>1702</v>
      </c>
    </row>
    <row r="1382" spans="1:20" ht="28.5">
      <c r="A1382" s="6">
        <v>1</v>
      </c>
      <c r="B1382" s="6"/>
      <c r="C1382" s="6"/>
      <c r="D1382" s="8" t="s">
        <v>17</v>
      </c>
      <c r="E1382" s="9"/>
      <c r="F1382" s="9"/>
      <c r="G1382" s="9"/>
      <c r="H1382" s="10" t="s">
        <v>17</v>
      </c>
      <c r="I1382" s="9"/>
      <c r="J1382" s="10" t="s">
        <v>17</v>
      </c>
      <c r="K1382" s="8" t="s">
        <v>22</v>
      </c>
      <c r="L1382" s="7" t="s">
        <v>1703</v>
      </c>
      <c r="M1382" s="7" t="s">
        <v>81</v>
      </c>
      <c r="N1382" s="9">
        <v>16</v>
      </c>
      <c r="O1382" s="9">
        <v>7</v>
      </c>
      <c r="P1382" s="9">
        <v>5</v>
      </c>
      <c r="Q1382" s="9">
        <v>17</v>
      </c>
      <c r="R1382" s="13">
        <v>106.3</v>
      </c>
      <c r="S1382" s="13">
        <v>142.9</v>
      </c>
      <c r="T1382" s="11" t="s">
        <v>1704</v>
      </c>
    </row>
    <row r="1383" spans="1:20" ht="28.5">
      <c r="A1383" s="6">
        <v>1</v>
      </c>
      <c r="B1383" s="6"/>
      <c r="C1383" s="6"/>
      <c r="D1383" s="8" t="s">
        <v>17</v>
      </c>
      <c r="E1383" s="9"/>
      <c r="F1383" s="9"/>
      <c r="G1383" s="9"/>
      <c r="H1383" s="10" t="s">
        <v>17</v>
      </c>
      <c r="I1383" s="9"/>
      <c r="J1383" s="10" t="s">
        <v>17</v>
      </c>
      <c r="K1383" s="8" t="s">
        <v>22</v>
      </c>
      <c r="L1383" s="7" t="s">
        <v>1705</v>
      </c>
      <c r="M1383" s="7" t="s">
        <v>81</v>
      </c>
      <c r="N1383" s="9">
        <v>17</v>
      </c>
      <c r="O1383" s="9">
        <v>7</v>
      </c>
      <c r="P1383" s="9">
        <v>1</v>
      </c>
      <c r="Q1383" s="9">
        <v>2</v>
      </c>
      <c r="R1383" s="13">
        <v>11.8</v>
      </c>
      <c r="S1383" s="13">
        <v>-71.400000000000006</v>
      </c>
      <c r="T1383" s="11" t="s">
        <v>1706</v>
      </c>
    </row>
    <row r="1384" spans="1:20" ht="28.5">
      <c r="A1384" s="6">
        <v>1</v>
      </c>
      <c r="B1384" s="6"/>
      <c r="C1384" s="6"/>
      <c r="D1384" s="8" t="s">
        <v>17</v>
      </c>
      <c r="E1384" s="9"/>
      <c r="F1384" s="9"/>
      <c r="G1384" s="9"/>
      <c r="H1384" s="10" t="s">
        <v>17</v>
      </c>
      <c r="I1384" s="9"/>
      <c r="J1384" s="10" t="s">
        <v>17</v>
      </c>
      <c r="K1384" s="8" t="s">
        <v>22</v>
      </c>
      <c r="L1384" s="7" t="s">
        <v>1707</v>
      </c>
      <c r="M1384" s="7" t="s">
        <v>867</v>
      </c>
      <c r="N1384" s="9">
        <v>6000</v>
      </c>
      <c r="O1384" s="9">
        <v>3000</v>
      </c>
      <c r="P1384" s="9">
        <v>4643</v>
      </c>
      <c r="Q1384" s="9">
        <v>6649</v>
      </c>
      <c r="R1384" s="13">
        <v>110.8</v>
      </c>
      <c r="S1384" s="13">
        <v>121.6</v>
      </c>
      <c r="T1384" s="11" t="s">
        <v>1708</v>
      </c>
    </row>
    <row r="1385" spans="1:20">
      <c r="A1385" s="6">
        <v>1</v>
      </c>
      <c r="B1385" s="6"/>
      <c r="C1385" s="6"/>
      <c r="D1385" s="8" t="s">
        <v>17</v>
      </c>
      <c r="E1385" s="9"/>
      <c r="F1385" s="9"/>
      <c r="G1385" s="9"/>
      <c r="H1385" s="10" t="s">
        <v>17</v>
      </c>
      <c r="I1385" s="9"/>
      <c r="J1385" s="10" t="s">
        <v>17</v>
      </c>
      <c r="K1385" s="8" t="s">
        <v>22</v>
      </c>
      <c r="L1385" s="7" t="s">
        <v>1709</v>
      </c>
      <c r="M1385" s="7" t="s">
        <v>1710</v>
      </c>
      <c r="N1385" s="9">
        <v>100</v>
      </c>
      <c r="O1385" s="9">
        <v>50</v>
      </c>
      <c r="P1385" s="9">
        <v>53</v>
      </c>
      <c r="Q1385" s="9">
        <v>63</v>
      </c>
      <c r="R1385" s="13">
        <v>63</v>
      </c>
      <c r="S1385" s="13">
        <v>26</v>
      </c>
      <c r="T1385" s="11" t="s">
        <v>1711</v>
      </c>
    </row>
    <row r="1386" spans="1:20">
      <c r="A1386" s="6">
        <v>1</v>
      </c>
      <c r="B1386" s="6"/>
      <c r="C1386" s="6"/>
      <c r="D1386" s="8" t="s">
        <v>17</v>
      </c>
      <c r="E1386" s="9"/>
      <c r="F1386" s="9"/>
      <c r="G1386" s="9"/>
      <c r="H1386" s="10" t="s">
        <v>17</v>
      </c>
      <c r="I1386" s="9"/>
      <c r="J1386" s="10" t="s">
        <v>17</v>
      </c>
      <c r="K1386" s="8" t="s">
        <v>22</v>
      </c>
      <c r="L1386" s="7" t="s">
        <v>1712</v>
      </c>
      <c r="M1386" s="7" t="s">
        <v>1713</v>
      </c>
      <c r="N1386" s="9">
        <v>670</v>
      </c>
      <c r="O1386" s="9">
        <v>330</v>
      </c>
      <c r="P1386" s="9">
        <v>465</v>
      </c>
      <c r="Q1386" s="9">
        <v>342</v>
      </c>
      <c r="R1386" s="13">
        <v>51</v>
      </c>
      <c r="S1386" s="13">
        <v>3.6</v>
      </c>
      <c r="T1386" s="11" t="s">
        <v>1714</v>
      </c>
    </row>
    <row r="1387" spans="1:20" ht="28.5">
      <c r="A1387" s="6">
        <v>1</v>
      </c>
      <c r="B1387" s="6"/>
      <c r="C1387" s="6"/>
      <c r="D1387" s="8" t="s">
        <v>17</v>
      </c>
      <c r="E1387" s="9"/>
      <c r="F1387" s="9"/>
      <c r="G1387" s="9"/>
      <c r="H1387" s="10" t="s">
        <v>17</v>
      </c>
      <c r="I1387" s="9"/>
      <c r="J1387" s="10" t="s">
        <v>17</v>
      </c>
      <c r="K1387" s="8" t="s">
        <v>22</v>
      </c>
      <c r="L1387" s="7" t="s">
        <v>1715</v>
      </c>
      <c r="M1387" s="7" t="s">
        <v>1568</v>
      </c>
      <c r="N1387" s="9">
        <v>1046</v>
      </c>
      <c r="O1387" s="9">
        <v>514</v>
      </c>
      <c r="P1387" s="9">
        <v>327</v>
      </c>
      <c r="Q1387" s="9">
        <v>502</v>
      </c>
      <c r="R1387" s="13">
        <v>48</v>
      </c>
      <c r="S1387" s="13">
        <v>-2.2999999999999998</v>
      </c>
      <c r="T1387" s="11" t="s">
        <v>3381</v>
      </c>
    </row>
    <row r="1388" spans="1:20" ht="28.5">
      <c r="A1388" s="6">
        <v>1</v>
      </c>
      <c r="B1388" s="6"/>
      <c r="C1388" s="6"/>
      <c r="D1388" s="8" t="s">
        <v>17</v>
      </c>
      <c r="E1388" s="9"/>
      <c r="F1388" s="9"/>
      <c r="G1388" s="9"/>
      <c r="H1388" s="10" t="s">
        <v>17</v>
      </c>
      <c r="I1388" s="9"/>
      <c r="J1388" s="10" t="s">
        <v>17</v>
      </c>
      <c r="K1388" s="8" t="s">
        <v>22</v>
      </c>
      <c r="L1388" s="7" t="s">
        <v>1716</v>
      </c>
      <c r="M1388" s="7" t="s">
        <v>1717</v>
      </c>
      <c r="N1388" s="9">
        <v>780</v>
      </c>
      <c r="O1388" s="9">
        <v>370</v>
      </c>
      <c r="P1388" s="9">
        <v>309</v>
      </c>
      <c r="Q1388" s="9">
        <v>437</v>
      </c>
      <c r="R1388" s="13">
        <v>56</v>
      </c>
      <c r="S1388" s="13">
        <v>18.100000000000001</v>
      </c>
      <c r="T1388" s="11" t="s">
        <v>1718</v>
      </c>
    </row>
    <row r="1389" spans="1:20" ht="28.5">
      <c r="A1389" s="6">
        <v>1</v>
      </c>
      <c r="B1389" s="6"/>
      <c r="C1389" s="6"/>
      <c r="D1389" s="8" t="s">
        <v>17</v>
      </c>
      <c r="E1389" s="9"/>
      <c r="F1389" s="9"/>
      <c r="G1389" s="9"/>
      <c r="H1389" s="10" t="s">
        <v>17</v>
      </c>
      <c r="I1389" s="9"/>
      <c r="J1389" s="10" t="s">
        <v>17</v>
      </c>
      <c r="K1389" s="8" t="s">
        <v>22</v>
      </c>
      <c r="L1389" s="7" t="s">
        <v>1719</v>
      </c>
      <c r="M1389" s="7" t="s">
        <v>1568</v>
      </c>
      <c r="N1389" s="9">
        <v>2616</v>
      </c>
      <c r="O1389" s="9">
        <v>1284</v>
      </c>
      <c r="P1389" s="9">
        <v>1585</v>
      </c>
      <c r="Q1389" s="9">
        <v>1642</v>
      </c>
      <c r="R1389" s="13">
        <v>62.8</v>
      </c>
      <c r="S1389" s="13">
        <v>27.9</v>
      </c>
      <c r="T1389" s="11" t="s">
        <v>3382</v>
      </c>
    </row>
    <row r="1390" spans="1:20">
      <c r="A1390" s="6">
        <v>1</v>
      </c>
      <c r="B1390" s="6"/>
      <c r="C1390" s="6"/>
      <c r="D1390" s="8" t="s">
        <v>17</v>
      </c>
      <c r="E1390" s="9"/>
      <c r="F1390" s="9"/>
      <c r="G1390" s="9"/>
      <c r="H1390" s="10" t="s">
        <v>17</v>
      </c>
      <c r="I1390" s="9"/>
      <c r="J1390" s="10" t="s">
        <v>17</v>
      </c>
      <c r="K1390" s="8" t="s">
        <v>22</v>
      </c>
      <c r="L1390" s="7" t="s">
        <v>1720</v>
      </c>
      <c r="M1390" s="7" t="s">
        <v>1568</v>
      </c>
      <c r="N1390" s="9">
        <v>2570</v>
      </c>
      <c r="O1390" s="9">
        <v>1270</v>
      </c>
      <c r="P1390" s="9">
        <v>1427</v>
      </c>
      <c r="Q1390" s="9">
        <v>1286</v>
      </c>
      <c r="R1390" s="13">
        <v>50</v>
      </c>
      <c r="S1390" s="13">
        <v>1.3</v>
      </c>
      <c r="T1390" s="11" t="s">
        <v>3383</v>
      </c>
    </row>
    <row r="1391" spans="1:20" ht="28.5">
      <c r="A1391" s="6">
        <v>1</v>
      </c>
      <c r="B1391" s="6"/>
      <c r="C1391" s="6"/>
      <c r="D1391" s="8" t="s">
        <v>17</v>
      </c>
      <c r="E1391" s="9"/>
      <c r="F1391" s="9"/>
      <c r="G1391" s="9"/>
      <c r="H1391" s="10" t="s">
        <v>17</v>
      </c>
      <c r="I1391" s="9"/>
      <c r="J1391" s="10" t="s">
        <v>17</v>
      </c>
      <c r="K1391" s="8" t="s">
        <v>22</v>
      </c>
      <c r="L1391" s="7" t="s">
        <v>1721</v>
      </c>
      <c r="M1391" s="7" t="s">
        <v>1568</v>
      </c>
      <c r="N1391" s="9">
        <v>9030</v>
      </c>
      <c r="O1391" s="9">
        <v>4462</v>
      </c>
      <c r="P1391" s="9">
        <v>4663</v>
      </c>
      <c r="Q1391" s="9">
        <v>5478</v>
      </c>
      <c r="R1391" s="13">
        <v>60.7</v>
      </c>
      <c r="S1391" s="13">
        <v>22.8</v>
      </c>
      <c r="T1391" s="11" t="s">
        <v>3384</v>
      </c>
    </row>
    <row r="1392" spans="1:20" ht="28.5">
      <c r="A1392" s="6">
        <v>1</v>
      </c>
      <c r="B1392" s="6"/>
      <c r="C1392" s="6"/>
      <c r="D1392" s="8" t="s">
        <v>17</v>
      </c>
      <c r="E1392" s="9"/>
      <c r="F1392" s="9"/>
      <c r="G1392" s="9"/>
      <c r="H1392" s="10" t="s">
        <v>17</v>
      </c>
      <c r="I1392" s="9"/>
      <c r="J1392" s="10" t="s">
        <v>17</v>
      </c>
      <c r="K1392" s="8" t="s">
        <v>22</v>
      </c>
      <c r="L1392" s="7" t="s">
        <v>1722</v>
      </c>
      <c r="M1392" s="7" t="s">
        <v>1713</v>
      </c>
      <c r="N1392" s="9">
        <v>80</v>
      </c>
      <c r="O1392" s="9">
        <v>40</v>
      </c>
      <c r="P1392" s="9">
        <v>50</v>
      </c>
      <c r="Q1392" s="9">
        <v>33</v>
      </c>
      <c r="R1392" s="13">
        <v>41.3</v>
      </c>
      <c r="S1392" s="13">
        <v>-17.5</v>
      </c>
      <c r="T1392" s="11" t="s">
        <v>3385</v>
      </c>
    </row>
    <row r="1393" spans="1:20" ht="28.5">
      <c r="A1393" s="6">
        <v>1</v>
      </c>
      <c r="B1393" s="6"/>
      <c r="C1393" s="6"/>
      <c r="D1393" s="8" t="s">
        <v>17</v>
      </c>
      <c r="E1393" s="9"/>
      <c r="F1393" s="9"/>
      <c r="G1393" s="9"/>
      <c r="H1393" s="10" t="s">
        <v>17</v>
      </c>
      <c r="I1393" s="9"/>
      <c r="J1393" s="10" t="s">
        <v>17</v>
      </c>
      <c r="K1393" s="8" t="s">
        <v>22</v>
      </c>
      <c r="L1393" s="7" t="s">
        <v>1723</v>
      </c>
      <c r="M1393" s="7" t="s">
        <v>1713</v>
      </c>
      <c r="N1393" s="9">
        <v>210</v>
      </c>
      <c r="O1393" s="9">
        <v>100</v>
      </c>
      <c r="P1393" s="9">
        <v>105</v>
      </c>
      <c r="Q1393" s="9">
        <v>106</v>
      </c>
      <c r="R1393" s="13">
        <v>50.5</v>
      </c>
      <c r="S1393" s="13">
        <v>6</v>
      </c>
      <c r="T1393" s="11" t="s">
        <v>3386</v>
      </c>
    </row>
    <row r="1394" spans="1:20" ht="28.5">
      <c r="A1394" s="6">
        <v>1</v>
      </c>
      <c r="B1394" s="6"/>
      <c r="C1394" s="6"/>
      <c r="D1394" s="8" t="s">
        <v>17</v>
      </c>
      <c r="E1394" s="9"/>
      <c r="F1394" s="9"/>
      <c r="G1394" s="9"/>
      <c r="H1394" s="10" t="s">
        <v>17</v>
      </c>
      <c r="I1394" s="9"/>
      <c r="J1394" s="10" t="s">
        <v>17</v>
      </c>
      <c r="K1394" s="8" t="s">
        <v>22</v>
      </c>
      <c r="L1394" s="7" t="s">
        <v>1724</v>
      </c>
      <c r="M1394" s="7" t="s">
        <v>1713</v>
      </c>
      <c r="N1394" s="9">
        <v>24</v>
      </c>
      <c r="O1394" s="9">
        <v>11</v>
      </c>
      <c r="P1394" s="9">
        <v>9</v>
      </c>
      <c r="Q1394" s="9">
        <v>11</v>
      </c>
      <c r="R1394" s="13">
        <v>45.8</v>
      </c>
      <c r="S1394" s="13">
        <v>0</v>
      </c>
      <c r="T1394" s="11" t="s">
        <v>17</v>
      </c>
    </row>
    <row r="1395" spans="1:20" ht="28.5">
      <c r="A1395" s="6">
        <v>1</v>
      </c>
      <c r="B1395" s="6"/>
      <c r="C1395" s="6"/>
      <c r="D1395" s="8" t="s">
        <v>17</v>
      </c>
      <c r="E1395" s="9"/>
      <c r="F1395" s="9"/>
      <c r="G1395" s="9"/>
      <c r="H1395" s="10" t="s">
        <v>17</v>
      </c>
      <c r="I1395" s="9"/>
      <c r="J1395" s="10" t="s">
        <v>17</v>
      </c>
      <c r="K1395" s="8" t="s">
        <v>22</v>
      </c>
      <c r="L1395" s="7" t="s">
        <v>1725</v>
      </c>
      <c r="M1395" s="7" t="s">
        <v>81</v>
      </c>
      <c r="N1395" s="9">
        <v>6</v>
      </c>
      <c r="O1395" s="9">
        <v>3</v>
      </c>
      <c r="P1395" s="9">
        <v>4</v>
      </c>
      <c r="Q1395" s="9">
        <v>3</v>
      </c>
      <c r="R1395" s="13">
        <v>50</v>
      </c>
      <c r="S1395" s="13">
        <v>0</v>
      </c>
      <c r="T1395" s="11" t="s">
        <v>17</v>
      </c>
    </row>
    <row r="1396" spans="1:20" ht="42.75">
      <c r="A1396" s="6">
        <v>1</v>
      </c>
      <c r="B1396" s="6"/>
      <c r="C1396" s="6"/>
      <c r="D1396" s="8" t="s">
        <v>17</v>
      </c>
      <c r="E1396" s="9"/>
      <c r="F1396" s="9"/>
      <c r="G1396" s="9"/>
      <c r="H1396" s="10" t="s">
        <v>17</v>
      </c>
      <c r="I1396" s="9"/>
      <c r="J1396" s="10" t="s">
        <v>17</v>
      </c>
      <c r="K1396" s="8" t="s">
        <v>22</v>
      </c>
      <c r="L1396" s="7" t="s">
        <v>1726</v>
      </c>
      <c r="M1396" s="7" t="s">
        <v>1713</v>
      </c>
      <c r="N1396" s="9">
        <v>3</v>
      </c>
      <c r="O1396" s="9">
        <v>1</v>
      </c>
      <c r="P1396" s="9">
        <v>0</v>
      </c>
      <c r="Q1396" s="9">
        <v>0</v>
      </c>
      <c r="R1396" s="10" t="s">
        <v>25</v>
      </c>
      <c r="S1396" s="10" t="s">
        <v>25</v>
      </c>
      <c r="T1396" s="11" t="s">
        <v>3387</v>
      </c>
    </row>
    <row r="1397" spans="1:20">
      <c r="A1397" s="6">
        <v>1</v>
      </c>
      <c r="B1397" s="6"/>
      <c r="C1397" s="6"/>
      <c r="D1397" s="8" t="s">
        <v>17</v>
      </c>
      <c r="E1397" s="9"/>
      <c r="F1397" s="9"/>
      <c r="G1397" s="9"/>
      <c r="H1397" s="10" t="s">
        <v>17</v>
      </c>
      <c r="I1397" s="9"/>
      <c r="J1397" s="10" t="s">
        <v>17</v>
      </c>
      <c r="K1397" s="8" t="s">
        <v>22</v>
      </c>
      <c r="L1397" s="7" t="s">
        <v>1727</v>
      </c>
      <c r="M1397" s="7" t="s">
        <v>1713</v>
      </c>
      <c r="N1397" s="9">
        <v>50</v>
      </c>
      <c r="O1397" s="9">
        <v>25</v>
      </c>
      <c r="P1397" s="9">
        <v>20</v>
      </c>
      <c r="Q1397" s="9">
        <v>25</v>
      </c>
      <c r="R1397" s="13">
        <v>50</v>
      </c>
      <c r="S1397" s="13">
        <v>0</v>
      </c>
      <c r="T1397" s="11" t="s">
        <v>17</v>
      </c>
    </row>
    <row r="1398" spans="1:20" ht="28.5">
      <c r="A1398" s="6">
        <v>1</v>
      </c>
      <c r="B1398" s="6"/>
      <c r="C1398" s="6"/>
      <c r="D1398" s="8" t="s">
        <v>17</v>
      </c>
      <c r="E1398" s="9"/>
      <c r="F1398" s="9"/>
      <c r="G1398" s="9"/>
      <c r="H1398" s="10" t="s">
        <v>17</v>
      </c>
      <c r="I1398" s="9"/>
      <c r="J1398" s="10" t="s">
        <v>17</v>
      </c>
      <c r="K1398" s="8" t="s">
        <v>22</v>
      </c>
      <c r="L1398" s="7" t="s">
        <v>1728</v>
      </c>
      <c r="M1398" s="7" t="s">
        <v>1729</v>
      </c>
      <c r="N1398" s="9">
        <v>2400</v>
      </c>
      <c r="O1398" s="9">
        <v>1100</v>
      </c>
      <c r="P1398" s="9">
        <v>887</v>
      </c>
      <c r="Q1398" s="9">
        <v>1747</v>
      </c>
      <c r="R1398" s="13">
        <v>72.8</v>
      </c>
      <c r="S1398" s="13">
        <v>58.8</v>
      </c>
      <c r="T1398" s="11" t="s">
        <v>3388</v>
      </c>
    </row>
    <row r="1399" spans="1:20" ht="45">
      <c r="A1399" s="6">
        <v>1</v>
      </c>
      <c r="B1399" s="6"/>
      <c r="C1399" s="19" t="s">
        <v>1730</v>
      </c>
      <c r="D1399" s="8" t="s">
        <v>17</v>
      </c>
      <c r="E1399" s="9"/>
      <c r="F1399" s="9"/>
      <c r="G1399" s="9"/>
      <c r="H1399" s="10" t="s">
        <v>17</v>
      </c>
      <c r="I1399" s="9"/>
      <c r="J1399" s="10" t="s">
        <v>17</v>
      </c>
      <c r="K1399" s="8" t="s">
        <v>17</v>
      </c>
      <c r="L1399" s="7" t="s">
        <v>17</v>
      </c>
      <c r="M1399" s="7" t="s">
        <v>17</v>
      </c>
      <c r="N1399" s="9"/>
      <c r="O1399" s="9"/>
      <c r="P1399" s="9"/>
      <c r="Q1399" s="9"/>
      <c r="R1399" s="10" t="s">
        <v>17</v>
      </c>
      <c r="S1399" s="10" t="s">
        <v>17</v>
      </c>
      <c r="T1399" s="11" t="s">
        <v>17</v>
      </c>
    </row>
    <row r="1400" spans="1:20" ht="42.75">
      <c r="A1400" s="6">
        <v>1</v>
      </c>
      <c r="B1400" s="6"/>
      <c r="C1400" s="7" t="s">
        <v>1731</v>
      </c>
      <c r="D1400" s="8" t="s">
        <v>1083</v>
      </c>
      <c r="E1400" s="9">
        <v>106944099.88</v>
      </c>
      <c r="F1400" s="9">
        <v>115329994</v>
      </c>
      <c r="G1400" s="9">
        <f>IFERROR(F1400-E1400,0)</f>
        <v>8385894.1200000048</v>
      </c>
      <c r="H1400" s="36">
        <f>IFERROR((F1400/E1400-1)*100,0)</f>
        <v>7.8413808049342171</v>
      </c>
      <c r="I1400" s="9">
        <v>273738000</v>
      </c>
      <c r="J1400" s="12">
        <v>42.1</v>
      </c>
      <c r="K1400" s="8" t="s">
        <v>17</v>
      </c>
      <c r="L1400" s="7" t="s">
        <v>17</v>
      </c>
      <c r="M1400" s="7" t="s">
        <v>17</v>
      </c>
      <c r="N1400" s="9"/>
      <c r="O1400" s="9"/>
      <c r="P1400" s="9"/>
      <c r="Q1400" s="9"/>
      <c r="R1400" s="10" t="s">
        <v>17</v>
      </c>
      <c r="S1400" s="10" t="s">
        <v>17</v>
      </c>
      <c r="T1400" s="11" t="s">
        <v>17</v>
      </c>
    </row>
    <row r="1401" spans="1:20" ht="57">
      <c r="A1401" s="6">
        <v>1</v>
      </c>
      <c r="B1401" s="6"/>
      <c r="C1401" s="7" t="s">
        <v>1732</v>
      </c>
      <c r="D1401" s="8" t="s">
        <v>17</v>
      </c>
      <c r="E1401" s="9"/>
      <c r="F1401" s="9"/>
      <c r="G1401" s="9"/>
      <c r="H1401" s="10" t="s">
        <v>17</v>
      </c>
      <c r="I1401" s="9"/>
      <c r="J1401" s="10" t="s">
        <v>17</v>
      </c>
      <c r="K1401" s="8" t="s">
        <v>22</v>
      </c>
      <c r="L1401" s="7" t="s">
        <v>1474</v>
      </c>
      <c r="M1401" s="7" t="s">
        <v>70</v>
      </c>
      <c r="N1401" s="9">
        <v>24800</v>
      </c>
      <c r="O1401" s="9">
        <v>12200</v>
      </c>
      <c r="P1401" s="9">
        <v>22153</v>
      </c>
      <c r="Q1401" s="9">
        <v>14763</v>
      </c>
      <c r="R1401" s="13">
        <v>59.5</v>
      </c>
      <c r="S1401" s="13">
        <v>21</v>
      </c>
      <c r="T1401" s="11" t="s">
        <v>3123</v>
      </c>
    </row>
    <row r="1402" spans="1:20">
      <c r="A1402" s="6">
        <v>1</v>
      </c>
      <c r="B1402" s="6"/>
      <c r="C1402" s="6"/>
      <c r="D1402" s="6"/>
      <c r="E1402" s="6"/>
      <c r="F1402" s="6"/>
      <c r="G1402" s="6"/>
      <c r="H1402" s="6"/>
      <c r="I1402" s="6"/>
      <c r="J1402" s="6"/>
      <c r="K1402" s="6"/>
      <c r="L1402" s="6"/>
      <c r="M1402" s="6"/>
      <c r="N1402" s="6"/>
      <c r="O1402" s="6"/>
      <c r="P1402" s="6"/>
      <c r="Q1402" s="6"/>
      <c r="R1402" s="6"/>
      <c r="S1402" s="6"/>
      <c r="T1402" s="11"/>
    </row>
    <row r="1403" spans="1:20" ht="42.75">
      <c r="A1403" s="6">
        <v>1</v>
      </c>
      <c r="B1403" s="6"/>
      <c r="C1403" s="6"/>
      <c r="D1403" s="8" t="s">
        <v>17</v>
      </c>
      <c r="E1403" s="9"/>
      <c r="F1403" s="9"/>
      <c r="G1403" s="9"/>
      <c r="H1403" s="10" t="s">
        <v>17</v>
      </c>
      <c r="I1403" s="9"/>
      <c r="J1403" s="10" t="s">
        <v>17</v>
      </c>
      <c r="K1403" s="8" t="s">
        <v>22</v>
      </c>
      <c r="L1403" s="7" t="s">
        <v>1733</v>
      </c>
      <c r="M1403" s="7" t="s">
        <v>81</v>
      </c>
      <c r="N1403" s="9">
        <v>825</v>
      </c>
      <c r="O1403" s="9">
        <v>408</v>
      </c>
      <c r="P1403" s="9">
        <v>996</v>
      </c>
      <c r="Q1403" s="9">
        <v>315</v>
      </c>
      <c r="R1403" s="13">
        <v>38.200000000000003</v>
      </c>
      <c r="S1403" s="13">
        <v>-22.8</v>
      </c>
      <c r="T1403" s="11" t="s">
        <v>3124</v>
      </c>
    </row>
    <row r="1404" spans="1:20" ht="42.75">
      <c r="A1404" s="6">
        <v>1</v>
      </c>
      <c r="B1404" s="6"/>
      <c r="C1404" s="6"/>
      <c r="D1404" s="8" t="s">
        <v>17</v>
      </c>
      <c r="E1404" s="9"/>
      <c r="F1404" s="9"/>
      <c r="G1404" s="9"/>
      <c r="H1404" s="10" t="s">
        <v>17</v>
      </c>
      <c r="I1404" s="9"/>
      <c r="J1404" s="10" t="s">
        <v>17</v>
      </c>
      <c r="K1404" s="8" t="s">
        <v>22</v>
      </c>
      <c r="L1404" s="7" t="s">
        <v>1734</v>
      </c>
      <c r="M1404" s="7" t="s">
        <v>81</v>
      </c>
      <c r="N1404" s="9">
        <v>1652</v>
      </c>
      <c r="O1404" s="9">
        <v>806</v>
      </c>
      <c r="P1404" s="9">
        <v>1634</v>
      </c>
      <c r="Q1404" s="9">
        <v>629</v>
      </c>
      <c r="R1404" s="13">
        <v>38.1</v>
      </c>
      <c r="S1404" s="13">
        <v>-22</v>
      </c>
      <c r="T1404" s="11" t="s">
        <v>3124</v>
      </c>
    </row>
    <row r="1405" spans="1:20" ht="30">
      <c r="A1405" s="6">
        <v>1</v>
      </c>
      <c r="B1405" s="6"/>
      <c r="C1405" s="19" t="s">
        <v>1735</v>
      </c>
      <c r="D1405" s="8" t="s">
        <v>17</v>
      </c>
      <c r="E1405" s="9"/>
      <c r="F1405" s="9"/>
      <c r="G1405" s="9"/>
      <c r="H1405" s="10" t="s">
        <v>17</v>
      </c>
      <c r="I1405" s="9"/>
      <c r="J1405" s="10" t="s">
        <v>17</v>
      </c>
      <c r="K1405" s="8" t="s">
        <v>17</v>
      </c>
      <c r="L1405" s="7" t="s">
        <v>17</v>
      </c>
      <c r="M1405" s="7" t="s">
        <v>17</v>
      </c>
      <c r="N1405" s="9"/>
      <c r="O1405" s="9"/>
      <c r="P1405" s="9"/>
      <c r="Q1405" s="9"/>
      <c r="R1405" s="10" t="s">
        <v>17</v>
      </c>
      <c r="S1405" s="10" t="s">
        <v>17</v>
      </c>
      <c r="T1405" s="11" t="s">
        <v>17</v>
      </c>
    </row>
    <row r="1406" spans="1:20" ht="42.75">
      <c r="A1406" s="6">
        <v>1</v>
      </c>
      <c r="B1406" s="6"/>
      <c r="C1406" s="7" t="s">
        <v>1736</v>
      </c>
      <c r="D1406" s="8" t="s">
        <v>1083</v>
      </c>
      <c r="E1406" s="9">
        <v>793283349.94999981</v>
      </c>
      <c r="F1406" s="9">
        <v>1073225250</v>
      </c>
      <c r="G1406" s="9">
        <f>IFERROR(F1406-E1406,0)</f>
        <v>279941900.05000019</v>
      </c>
      <c r="H1406" s="36">
        <f>IFERROR((F1406/E1406-1)*100,0)</f>
        <v>35.289017482548289</v>
      </c>
      <c r="I1406" s="9">
        <v>2553161066</v>
      </c>
      <c r="J1406" s="12">
        <v>42</v>
      </c>
      <c r="K1406" s="8" t="s">
        <v>17</v>
      </c>
      <c r="L1406" s="7" t="s">
        <v>17</v>
      </c>
      <c r="M1406" s="7" t="s">
        <v>17</v>
      </c>
      <c r="N1406" s="9"/>
      <c r="O1406" s="9"/>
      <c r="P1406" s="9"/>
      <c r="Q1406" s="9"/>
      <c r="R1406" s="10" t="s">
        <v>17</v>
      </c>
      <c r="S1406" s="10" t="s">
        <v>17</v>
      </c>
      <c r="T1406" s="11" t="s">
        <v>17</v>
      </c>
    </row>
    <row r="1407" spans="1:20" ht="28.5">
      <c r="A1407" s="6">
        <v>1</v>
      </c>
      <c r="B1407" s="6"/>
      <c r="C1407" s="7" t="s">
        <v>1737</v>
      </c>
      <c r="D1407" s="8" t="s">
        <v>17</v>
      </c>
      <c r="E1407" s="9"/>
      <c r="F1407" s="9"/>
      <c r="G1407" s="9"/>
      <c r="H1407" s="10" t="s">
        <v>17</v>
      </c>
      <c r="I1407" s="9"/>
      <c r="J1407" s="10" t="s">
        <v>17</v>
      </c>
      <c r="K1407" s="8" t="s">
        <v>22</v>
      </c>
      <c r="L1407" s="7" t="s">
        <v>1738</v>
      </c>
      <c r="M1407" s="7" t="s">
        <v>1694</v>
      </c>
      <c r="N1407" s="9">
        <v>3500</v>
      </c>
      <c r="O1407" s="9">
        <v>1750</v>
      </c>
      <c r="P1407" s="9">
        <v>1773</v>
      </c>
      <c r="Q1407" s="9">
        <v>1029</v>
      </c>
      <c r="R1407" s="13">
        <v>29.4</v>
      </c>
      <c r="S1407" s="13">
        <v>-41.2</v>
      </c>
      <c r="T1407" s="11" t="s">
        <v>3443</v>
      </c>
    </row>
    <row r="1408" spans="1:20" ht="28.5">
      <c r="A1408" s="6">
        <v>1</v>
      </c>
      <c r="B1408" s="6"/>
      <c r="C1408" s="6"/>
      <c r="D1408" s="8" t="s">
        <v>17</v>
      </c>
      <c r="E1408" s="9"/>
      <c r="F1408" s="9"/>
      <c r="G1408" s="9"/>
      <c r="H1408" s="10" t="s">
        <v>17</v>
      </c>
      <c r="I1408" s="9"/>
      <c r="J1408" s="10" t="s">
        <v>17</v>
      </c>
      <c r="K1408" s="8" t="s">
        <v>22</v>
      </c>
      <c r="L1408" s="7" t="s">
        <v>1739</v>
      </c>
      <c r="M1408" s="7" t="s">
        <v>1694</v>
      </c>
      <c r="N1408" s="9">
        <v>9100</v>
      </c>
      <c r="O1408" s="9">
        <v>4800</v>
      </c>
      <c r="P1408" s="9">
        <v>3693</v>
      </c>
      <c r="Q1408" s="9">
        <v>3729</v>
      </c>
      <c r="R1408" s="13">
        <v>41</v>
      </c>
      <c r="S1408" s="13">
        <v>-22.3</v>
      </c>
      <c r="T1408" s="11" t="s">
        <v>3743</v>
      </c>
    </row>
    <row r="1409" spans="1:20">
      <c r="A1409" s="6">
        <v>1</v>
      </c>
      <c r="B1409" s="6"/>
      <c r="C1409" s="6"/>
      <c r="D1409" s="8" t="s">
        <v>17</v>
      </c>
      <c r="E1409" s="9"/>
      <c r="F1409" s="9"/>
      <c r="G1409" s="9"/>
      <c r="H1409" s="10" t="s">
        <v>17</v>
      </c>
      <c r="I1409" s="9"/>
      <c r="J1409" s="10" t="s">
        <v>17</v>
      </c>
      <c r="K1409" s="8" t="s">
        <v>22</v>
      </c>
      <c r="L1409" s="7" t="s">
        <v>1740</v>
      </c>
      <c r="M1409" s="7" t="s">
        <v>1694</v>
      </c>
      <c r="N1409" s="9">
        <v>18</v>
      </c>
      <c r="O1409" s="9">
        <v>6</v>
      </c>
      <c r="P1409" s="9">
        <v>3</v>
      </c>
      <c r="Q1409" s="9">
        <v>4</v>
      </c>
      <c r="R1409" s="13">
        <v>22.2</v>
      </c>
      <c r="S1409" s="13">
        <v>-33.299999999999997</v>
      </c>
      <c r="T1409" s="11" t="s">
        <v>3443</v>
      </c>
    </row>
    <row r="1410" spans="1:20" ht="28.5">
      <c r="A1410" s="6">
        <v>1</v>
      </c>
      <c r="B1410" s="6"/>
      <c r="C1410" s="6"/>
      <c r="D1410" s="8" t="s">
        <v>17</v>
      </c>
      <c r="E1410" s="9"/>
      <c r="F1410" s="9"/>
      <c r="G1410" s="9"/>
      <c r="H1410" s="10" t="s">
        <v>17</v>
      </c>
      <c r="I1410" s="9"/>
      <c r="J1410" s="10" t="s">
        <v>17</v>
      </c>
      <c r="K1410" s="8" t="s">
        <v>22</v>
      </c>
      <c r="L1410" s="7" t="s">
        <v>1741</v>
      </c>
      <c r="M1410" s="7" t="s">
        <v>1742</v>
      </c>
      <c r="N1410" s="9">
        <v>1156</v>
      </c>
      <c r="O1410" s="9">
        <v>464</v>
      </c>
      <c r="P1410" s="9">
        <v>999</v>
      </c>
      <c r="Q1410" s="9">
        <v>281</v>
      </c>
      <c r="R1410" s="13">
        <v>24.3</v>
      </c>
      <c r="S1410" s="13">
        <v>-39.4</v>
      </c>
      <c r="T1410" s="11" t="s">
        <v>3445</v>
      </c>
    </row>
    <row r="1411" spans="1:20">
      <c r="A1411" s="6">
        <v>1</v>
      </c>
      <c r="B1411" s="6"/>
      <c r="C1411" s="6"/>
      <c r="D1411" s="8" t="s">
        <v>17</v>
      </c>
      <c r="E1411" s="9"/>
      <c r="F1411" s="9"/>
      <c r="G1411" s="9"/>
      <c r="H1411" s="10" t="s">
        <v>17</v>
      </c>
      <c r="I1411" s="9"/>
      <c r="J1411" s="10" t="s">
        <v>17</v>
      </c>
      <c r="K1411" s="8" t="s">
        <v>22</v>
      </c>
      <c r="L1411" s="7" t="s">
        <v>1743</v>
      </c>
      <c r="M1411" s="7" t="s">
        <v>44</v>
      </c>
      <c r="N1411" s="9">
        <v>11220</v>
      </c>
      <c r="O1411" s="9">
        <v>5060</v>
      </c>
      <c r="P1411" s="9">
        <v>4727</v>
      </c>
      <c r="Q1411" s="9">
        <v>5348</v>
      </c>
      <c r="R1411" s="13">
        <v>47.7</v>
      </c>
      <c r="S1411" s="13">
        <v>5.7</v>
      </c>
      <c r="T1411" s="11" t="s">
        <v>3443</v>
      </c>
    </row>
    <row r="1412" spans="1:20">
      <c r="A1412" s="6">
        <v>1</v>
      </c>
      <c r="B1412" s="6"/>
      <c r="C1412" s="6"/>
      <c r="D1412" s="8" t="s">
        <v>17</v>
      </c>
      <c r="E1412" s="9"/>
      <c r="F1412" s="9"/>
      <c r="G1412" s="9"/>
      <c r="H1412" s="10" t="s">
        <v>17</v>
      </c>
      <c r="I1412" s="9"/>
      <c r="J1412" s="10" t="s">
        <v>17</v>
      </c>
      <c r="K1412" s="8" t="s">
        <v>22</v>
      </c>
      <c r="L1412" s="7" t="s">
        <v>1744</v>
      </c>
      <c r="M1412" s="7" t="s">
        <v>450</v>
      </c>
      <c r="N1412" s="9">
        <v>380</v>
      </c>
      <c r="O1412" s="9">
        <v>172</v>
      </c>
      <c r="P1412" s="9">
        <v>161</v>
      </c>
      <c r="Q1412" s="9">
        <v>145</v>
      </c>
      <c r="R1412" s="13">
        <v>38.200000000000003</v>
      </c>
      <c r="S1412" s="13">
        <v>-15.7</v>
      </c>
      <c r="T1412" s="11" t="s">
        <v>3444</v>
      </c>
    </row>
    <row r="1413" spans="1:20">
      <c r="A1413" s="6">
        <v>1</v>
      </c>
      <c r="B1413" s="6"/>
      <c r="C1413" s="6"/>
      <c r="D1413" s="8" t="s">
        <v>17</v>
      </c>
      <c r="E1413" s="9"/>
      <c r="F1413" s="9"/>
      <c r="G1413" s="9"/>
      <c r="H1413" s="10" t="s">
        <v>17</v>
      </c>
      <c r="I1413" s="9"/>
      <c r="J1413" s="10" t="s">
        <v>17</v>
      </c>
      <c r="K1413" s="8" t="s">
        <v>22</v>
      </c>
      <c r="L1413" s="7" t="s">
        <v>1745</v>
      </c>
      <c r="M1413" s="7" t="s">
        <v>450</v>
      </c>
      <c r="N1413" s="9">
        <v>47</v>
      </c>
      <c r="O1413" s="9">
        <v>24</v>
      </c>
      <c r="P1413" s="9">
        <v>210</v>
      </c>
      <c r="Q1413" s="9">
        <v>110</v>
      </c>
      <c r="R1413" s="13">
        <v>234</v>
      </c>
      <c r="S1413" s="13">
        <v>358.3</v>
      </c>
      <c r="T1413" s="11" t="s">
        <v>3444</v>
      </c>
    </row>
    <row r="1414" spans="1:20">
      <c r="A1414" s="6">
        <v>1</v>
      </c>
      <c r="B1414" s="6"/>
      <c r="C1414" s="6"/>
      <c r="D1414" s="8" t="s">
        <v>17</v>
      </c>
      <c r="E1414" s="9"/>
      <c r="F1414" s="9"/>
      <c r="G1414" s="9"/>
      <c r="H1414" s="10" t="s">
        <v>17</v>
      </c>
      <c r="I1414" s="9"/>
      <c r="J1414" s="10" t="s">
        <v>17</v>
      </c>
      <c r="K1414" s="8" t="s">
        <v>22</v>
      </c>
      <c r="L1414" s="7" t="s">
        <v>1746</v>
      </c>
      <c r="M1414" s="7" t="s">
        <v>450</v>
      </c>
      <c r="N1414" s="9">
        <v>68</v>
      </c>
      <c r="O1414" s="9">
        <v>30</v>
      </c>
      <c r="P1414" s="9">
        <v>25</v>
      </c>
      <c r="Q1414" s="9">
        <v>30</v>
      </c>
      <c r="R1414" s="13">
        <v>44.1</v>
      </c>
      <c r="S1414" s="13">
        <v>0</v>
      </c>
      <c r="T1414" s="11" t="s">
        <v>17</v>
      </c>
    </row>
    <row r="1415" spans="1:20">
      <c r="A1415" s="6">
        <v>1</v>
      </c>
      <c r="B1415" s="6"/>
      <c r="C1415" s="6"/>
      <c r="D1415" s="8" t="s">
        <v>17</v>
      </c>
      <c r="E1415" s="9"/>
      <c r="F1415" s="9"/>
      <c r="G1415" s="9"/>
      <c r="H1415" s="10" t="s">
        <v>17</v>
      </c>
      <c r="I1415" s="9"/>
      <c r="J1415" s="10" t="s">
        <v>17</v>
      </c>
      <c r="K1415" s="8" t="s">
        <v>22</v>
      </c>
      <c r="L1415" s="7" t="s">
        <v>1747</v>
      </c>
      <c r="M1415" s="7" t="s">
        <v>450</v>
      </c>
      <c r="N1415" s="9">
        <v>22866</v>
      </c>
      <c r="O1415" s="9">
        <v>11433</v>
      </c>
      <c r="P1415" s="9">
        <v>9090</v>
      </c>
      <c r="Q1415" s="9">
        <v>8685</v>
      </c>
      <c r="R1415" s="13">
        <v>38</v>
      </c>
      <c r="S1415" s="13">
        <v>-24</v>
      </c>
      <c r="T1415" s="11" t="s">
        <v>3446</v>
      </c>
    </row>
    <row r="1416" spans="1:20" ht="60">
      <c r="A1416" s="6">
        <v>1</v>
      </c>
      <c r="B1416" s="6"/>
      <c r="C1416" s="19" t="s">
        <v>1748</v>
      </c>
      <c r="D1416" s="8" t="s">
        <v>17</v>
      </c>
      <c r="E1416" s="9">
        <f>SUM(E1245:E1406)</f>
        <v>13263948772.149998</v>
      </c>
      <c r="F1416" s="9">
        <f>SUM(F1245:F1406)</f>
        <v>17874676602</v>
      </c>
      <c r="G1416" s="9">
        <f>IFERROR(F1416-E1416,0)</f>
        <v>4610727829.8500023</v>
      </c>
      <c r="H1416" s="36">
        <f>IFERROR((F1416/E1416-1)*100,0)</f>
        <v>34.761351306867525</v>
      </c>
      <c r="I1416" s="9">
        <v>35671470404</v>
      </c>
      <c r="J1416" s="10" t="s">
        <v>17</v>
      </c>
      <c r="K1416" s="8" t="s">
        <v>17</v>
      </c>
      <c r="L1416" s="7" t="s">
        <v>17</v>
      </c>
      <c r="M1416" s="7" t="s">
        <v>17</v>
      </c>
      <c r="N1416" s="9"/>
      <c r="O1416" s="9"/>
      <c r="P1416" s="9"/>
      <c r="Q1416" s="9"/>
      <c r="R1416" s="10" t="s">
        <v>17</v>
      </c>
      <c r="S1416" s="10" t="s">
        <v>17</v>
      </c>
      <c r="T1416" s="11" t="s">
        <v>17</v>
      </c>
    </row>
    <row r="1417" spans="1:20" ht="28.5">
      <c r="A1417" s="1">
        <v>1</v>
      </c>
      <c r="B1417" s="1"/>
      <c r="C1417" s="2" t="s">
        <v>1749</v>
      </c>
      <c r="D1417" s="14" t="s">
        <v>17</v>
      </c>
      <c r="E1417" s="15"/>
      <c r="F1417" s="15"/>
      <c r="G1417" s="15"/>
      <c r="H1417" s="16" t="s">
        <v>17</v>
      </c>
      <c r="I1417" s="15"/>
      <c r="J1417" s="16" t="s">
        <v>17</v>
      </c>
      <c r="K1417" s="14" t="s">
        <v>17</v>
      </c>
      <c r="L1417" s="3" t="s">
        <v>17</v>
      </c>
      <c r="M1417" s="3" t="s">
        <v>17</v>
      </c>
      <c r="N1417" s="15"/>
      <c r="O1417" s="15"/>
      <c r="P1417" s="15"/>
      <c r="Q1417" s="15"/>
      <c r="R1417" s="16" t="s">
        <v>17</v>
      </c>
      <c r="S1417" s="16" t="s">
        <v>17</v>
      </c>
      <c r="T1417" s="17" t="s">
        <v>17</v>
      </c>
    </row>
    <row r="1418" spans="1:20" ht="30">
      <c r="A1418" s="6">
        <v>1</v>
      </c>
      <c r="B1418" s="6"/>
      <c r="C1418" s="19" t="s">
        <v>1750</v>
      </c>
      <c r="D1418" s="8" t="s">
        <v>17</v>
      </c>
      <c r="E1418" s="9"/>
      <c r="F1418" s="9"/>
      <c r="G1418" s="9"/>
      <c r="H1418" s="10" t="s">
        <v>17</v>
      </c>
      <c r="I1418" s="9"/>
      <c r="J1418" s="10" t="s">
        <v>17</v>
      </c>
      <c r="K1418" s="8" t="s">
        <v>17</v>
      </c>
      <c r="L1418" s="7" t="s">
        <v>17</v>
      </c>
      <c r="M1418" s="7" t="s">
        <v>17</v>
      </c>
      <c r="N1418" s="9"/>
      <c r="O1418" s="9"/>
      <c r="P1418" s="9"/>
      <c r="Q1418" s="9"/>
      <c r="R1418" s="10" t="s">
        <v>17</v>
      </c>
      <c r="S1418" s="10" t="s">
        <v>17</v>
      </c>
      <c r="T1418" s="11" t="s">
        <v>17</v>
      </c>
    </row>
    <row r="1419" spans="1:20" ht="42.75">
      <c r="A1419" s="6">
        <v>1</v>
      </c>
      <c r="B1419" s="6"/>
      <c r="C1419" s="7" t="s">
        <v>1751</v>
      </c>
      <c r="D1419" s="8" t="s">
        <v>285</v>
      </c>
      <c r="E1419" s="9">
        <v>157091524.52000004</v>
      </c>
      <c r="F1419" s="9">
        <v>325913740</v>
      </c>
      <c r="G1419" s="9">
        <f>IFERROR(F1419-E1419,0)</f>
        <v>168822215.47999996</v>
      </c>
      <c r="H1419" s="36">
        <f>IFERROR((F1419/E1419-1)*100,0)</f>
        <v>107.46742448126567</v>
      </c>
      <c r="I1419" s="9">
        <v>786448092</v>
      </c>
      <c r="J1419" s="12">
        <v>41.4</v>
      </c>
      <c r="K1419" s="8" t="s">
        <v>17</v>
      </c>
      <c r="L1419" s="7" t="s">
        <v>17</v>
      </c>
      <c r="M1419" s="7" t="s">
        <v>17</v>
      </c>
      <c r="N1419" s="9"/>
      <c r="O1419" s="9"/>
      <c r="P1419" s="9"/>
      <c r="Q1419" s="9"/>
      <c r="R1419" s="10" t="s">
        <v>17</v>
      </c>
      <c r="S1419" s="10" t="s">
        <v>17</v>
      </c>
      <c r="T1419" s="11" t="s">
        <v>17</v>
      </c>
    </row>
    <row r="1420" spans="1:20" ht="28.5">
      <c r="A1420" s="6">
        <v>1</v>
      </c>
      <c r="B1420" s="6"/>
      <c r="C1420" s="7" t="s">
        <v>1752</v>
      </c>
      <c r="D1420" s="8" t="s">
        <v>17</v>
      </c>
      <c r="E1420" s="9"/>
      <c r="F1420" s="9"/>
      <c r="G1420" s="9"/>
      <c r="H1420" s="10" t="s">
        <v>17</v>
      </c>
      <c r="I1420" s="9"/>
      <c r="J1420" s="10" t="s">
        <v>17</v>
      </c>
      <c r="K1420" s="8" t="s">
        <v>22</v>
      </c>
      <c r="L1420" s="7" t="s">
        <v>1753</v>
      </c>
      <c r="M1420" s="7" t="s">
        <v>1754</v>
      </c>
      <c r="N1420" s="9">
        <v>19</v>
      </c>
      <c r="O1420" s="9">
        <v>0</v>
      </c>
      <c r="P1420" s="9">
        <v>0</v>
      </c>
      <c r="Q1420" s="9">
        <v>0</v>
      </c>
      <c r="R1420" s="10" t="s">
        <v>25</v>
      </c>
      <c r="S1420" s="13">
        <v>0</v>
      </c>
      <c r="T1420" s="11" t="s">
        <v>17</v>
      </c>
    </row>
    <row r="1421" spans="1:20" ht="28.5">
      <c r="A1421" s="6">
        <v>1</v>
      </c>
      <c r="B1421" s="6"/>
      <c r="C1421" s="7" t="s">
        <v>1755</v>
      </c>
      <c r="D1421" s="8" t="s">
        <v>285</v>
      </c>
      <c r="E1421" s="9">
        <v>161853843.43000001</v>
      </c>
      <c r="F1421" s="9">
        <v>194703536</v>
      </c>
      <c r="G1421" s="9">
        <f>IFERROR(F1421-E1421,0)</f>
        <v>32849692.569999993</v>
      </c>
      <c r="H1421" s="36">
        <f>IFERROR((F1421/E1421-1)*100,0)</f>
        <v>20.295898987537562</v>
      </c>
      <c r="I1421" s="9">
        <v>470497752</v>
      </c>
      <c r="J1421" s="12">
        <v>41.4</v>
      </c>
      <c r="K1421" s="8" t="s">
        <v>17</v>
      </c>
      <c r="L1421" s="7" t="s">
        <v>17</v>
      </c>
      <c r="M1421" s="7" t="s">
        <v>17</v>
      </c>
      <c r="N1421" s="9"/>
      <c r="O1421" s="9"/>
      <c r="P1421" s="9"/>
      <c r="Q1421" s="9"/>
      <c r="R1421" s="10" t="s">
        <v>17</v>
      </c>
      <c r="S1421" s="10" t="s">
        <v>17</v>
      </c>
      <c r="T1421" s="11" t="s">
        <v>17</v>
      </c>
    </row>
    <row r="1422" spans="1:20" ht="42.75">
      <c r="A1422" s="6">
        <v>1</v>
      </c>
      <c r="B1422" s="6"/>
      <c r="C1422" s="7" t="s">
        <v>1756</v>
      </c>
      <c r="D1422" s="8" t="s">
        <v>17</v>
      </c>
      <c r="E1422" s="9"/>
      <c r="F1422" s="9"/>
      <c r="G1422" s="9"/>
      <c r="H1422" s="10" t="s">
        <v>17</v>
      </c>
      <c r="I1422" s="9"/>
      <c r="J1422" s="10" t="s">
        <v>17</v>
      </c>
      <c r="K1422" s="8" t="s">
        <v>22</v>
      </c>
      <c r="L1422" s="7" t="s">
        <v>1757</v>
      </c>
      <c r="M1422" s="7" t="s">
        <v>1758</v>
      </c>
      <c r="N1422" s="9">
        <v>19100</v>
      </c>
      <c r="O1422" s="9">
        <v>9150</v>
      </c>
      <c r="P1422" s="9">
        <v>7672</v>
      </c>
      <c r="Q1422" s="9">
        <v>8117</v>
      </c>
      <c r="R1422" s="13">
        <v>42.5</v>
      </c>
      <c r="S1422" s="13">
        <v>-11.3</v>
      </c>
      <c r="T1422" s="11" t="s">
        <v>3744</v>
      </c>
    </row>
    <row r="1423" spans="1:20">
      <c r="A1423" s="6">
        <v>1</v>
      </c>
      <c r="B1423" s="6"/>
      <c r="C1423" s="6"/>
      <c r="D1423" s="8" t="s">
        <v>17</v>
      </c>
      <c r="E1423" s="9"/>
      <c r="F1423" s="9"/>
      <c r="G1423" s="9"/>
      <c r="H1423" s="10" t="s">
        <v>17</v>
      </c>
      <c r="I1423" s="9"/>
      <c r="J1423" s="10" t="s">
        <v>17</v>
      </c>
      <c r="K1423" s="8"/>
      <c r="L1423" s="7"/>
      <c r="M1423" s="7"/>
      <c r="N1423" s="9"/>
      <c r="O1423" s="9"/>
      <c r="P1423" s="9"/>
      <c r="Q1423" s="9"/>
      <c r="R1423" s="10"/>
      <c r="S1423" s="13"/>
      <c r="T1423" s="11"/>
    </row>
    <row r="1424" spans="1:20" ht="42.75">
      <c r="A1424" s="6">
        <v>1</v>
      </c>
      <c r="B1424" s="6"/>
      <c r="C1424" s="7" t="s">
        <v>1759</v>
      </c>
      <c r="D1424" s="8" t="s">
        <v>285</v>
      </c>
      <c r="E1424" s="9">
        <v>104563639.07999998</v>
      </c>
      <c r="F1424" s="9">
        <v>146898668</v>
      </c>
      <c r="G1424" s="9">
        <f>IFERROR(F1424-E1424,0)</f>
        <v>42335028.920000017</v>
      </c>
      <c r="H1424" s="36">
        <f>IFERROR((F1424/E1424-1)*100,0)</f>
        <v>40.48733316139672</v>
      </c>
      <c r="I1424" s="9">
        <v>349032377</v>
      </c>
      <c r="J1424" s="12">
        <v>42.1</v>
      </c>
      <c r="K1424" s="8" t="s">
        <v>17</v>
      </c>
      <c r="L1424" s="7" t="s">
        <v>17</v>
      </c>
      <c r="M1424" s="7" t="s">
        <v>17</v>
      </c>
      <c r="N1424" s="9"/>
      <c r="O1424" s="9"/>
      <c r="P1424" s="9"/>
      <c r="Q1424" s="9"/>
      <c r="R1424" s="10" t="s">
        <v>17</v>
      </c>
      <c r="S1424" s="10" t="s">
        <v>17</v>
      </c>
      <c r="T1424" s="11" t="s">
        <v>17</v>
      </c>
    </row>
    <row r="1425" spans="1:20" ht="28.5">
      <c r="A1425" s="6">
        <v>1</v>
      </c>
      <c r="B1425" s="6"/>
      <c r="C1425" s="7" t="s">
        <v>1760</v>
      </c>
      <c r="D1425" s="8" t="s">
        <v>17</v>
      </c>
      <c r="E1425" s="9"/>
      <c r="F1425" s="9"/>
      <c r="G1425" s="9"/>
      <c r="H1425" s="10" t="s">
        <v>17</v>
      </c>
      <c r="I1425" s="9"/>
      <c r="J1425" s="10" t="s">
        <v>17</v>
      </c>
      <c r="K1425" s="8" t="s">
        <v>22</v>
      </c>
      <c r="L1425" s="7" t="s">
        <v>1761</v>
      </c>
      <c r="M1425" s="7" t="s">
        <v>1593</v>
      </c>
      <c r="N1425" s="9">
        <v>40</v>
      </c>
      <c r="O1425" s="9">
        <v>20</v>
      </c>
      <c r="P1425" s="9">
        <v>6.32</v>
      </c>
      <c r="Q1425" s="9">
        <v>6</v>
      </c>
      <c r="R1425" s="13">
        <v>15</v>
      </c>
      <c r="S1425" s="13">
        <v>-70</v>
      </c>
      <c r="T1425" s="11" t="s">
        <v>3745</v>
      </c>
    </row>
    <row r="1426" spans="1:20" ht="28.5">
      <c r="A1426" s="6">
        <v>1</v>
      </c>
      <c r="B1426" s="6"/>
      <c r="C1426" s="6"/>
      <c r="D1426" s="8" t="s">
        <v>17</v>
      </c>
      <c r="E1426" s="9"/>
      <c r="F1426" s="9"/>
      <c r="G1426" s="9"/>
      <c r="H1426" s="10" t="s">
        <v>17</v>
      </c>
      <c r="I1426" s="9"/>
      <c r="J1426" s="10" t="s">
        <v>17</v>
      </c>
      <c r="K1426" s="8" t="s">
        <v>22</v>
      </c>
      <c r="L1426" s="7" t="s">
        <v>1762</v>
      </c>
      <c r="M1426" s="7" t="s">
        <v>1763</v>
      </c>
      <c r="N1426" s="9">
        <v>225</v>
      </c>
      <c r="O1426" s="9">
        <v>0</v>
      </c>
      <c r="P1426" s="9">
        <v>0</v>
      </c>
      <c r="Q1426" s="9">
        <v>0</v>
      </c>
      <c r="R1426" s="10" t="s">
        <v>62</v>
      </c>
      <c r="S1426" s="13">
        <v>0</v>
      </c>
      <c r="T1426" s="11" t="s">
        <v>17</v>
      </c>
    </row>
    <row r="1427" spans="1:20" ht="28.5">
      <c r="A1427" s="6">
        <v>1</v>
      </c>
      <c r="B1427" s="6"/>
      <c r="C1427" s="6"/>
      <c r="D1427" s="8" t="s">
        <v>17</v>
      </c>
      <c r="E1427" s="9"/>
      <c r="F1427" s="9"/>
      <c r="G1427" s="9"/>
      <c r="H1427" s="10" t="s">
        <v>17</v>
      </c>
      <c r="I1427" s="9"/>
      <c r="J1427" s="10" t="s">
        <v>17</v>
      </c>
      <c r="K1427" s="8" t="s">
        <v>22</v>
      </c>
      <c r="L1427" s="7" t="s">
        <v>1764</v>
      </c>
      <c r="M1427" s="7" t="s">
        <v>1765</v>
      </c>
      <c r="N1427" s="9">
        <v>250</v>
      </c>
      <c r="O1427" s="9">
        <v>120</v>
      </c>
      <c r="P1427" s="9">
        <v>273</v>
      </c>
      <c r="Q1427" s="9">
        <v>230</v>
      </c>
      <c r="R1427" s="13">
        <v>92</v>
      </c>
      <c r="S1427" s="13">
        <v>91.7</v>
      </c>
      <c r="T1427" s="11" t="s">
        <v>3746</v>
      </c>
    </row>
    <row r="1428" spans="1:20">
      <c r="A1428" s="6">
        <v>1</v>
      </c>
      <c r="B1428" s="6"/>
      <c r="C1428" s="6"/>
      <c r="D1428" s="6"/>
      <c r="E1428" s="9"/>
      <c r="F1428" s="6"/>
      <c r="G1428" s="6"/>
      <c r="H1428" s="6"/>
      <c r="I1428" s="6"/>
      <c r="J1428" s="6"/>
      <c r="K1428" s="6"/>
      <c r="L1428" s="6"/>
      <c r="M1428" s="6"/>
      <c r="N1428" s="6"/>
      <c r="O1428" s="6"/>
      <c r="P1428" s="6"/>
      <c r="Q1428" s="6"/>
      <c r="R1428" s="6"/>
      <c r="S1428" s="6"/>
      <c r="T1428" s="11"/>
    </row>
    <row r="1429" spans="1:20" ht="28.5">
      <c r="A1429" s="6">
        <v>1</v>
      </c>
      <c r="B1429" s="6"/>
      <c r="C1429" s="7" t="s">
        <v>1766</v>
      </c>
      <c r="D1429" s="8" t="s">
        <v>285</v>
      </c>
      <c r="E1429" s="9">
        <v>81214754.979999989</v>
      </c>
      <c r="F1429" s="9">
        <v>100039802</v>
      </c>
      <c r="G1429" s="9">
        <f>IFERROR(F1429-E1429,0)</f>
        <v>18825047.020000011</v>
      </c>
      <c r="H1429" s="36">
        <f>IFERROR((F1429/E1429-1)*100,0)</f>
        <v>23.179343488305637</v>
      </c>
      <c r="I1429" s="9">
        <v>271248603</v>
      </c>
      <c r="J1429" s="12">
        <v>36.9</v>
      </c>
      <c r="K1429" s="8" t="s">
        <v>17</v>
      </c>
      <c r="L1429" s="7" t="s">
        <v>17</v>
      </c>
      <c r="M1429" s="7" t="s">
        <v>17</v>
      </c>
      <c r="N1429" s="9"/>
      <c r="O1429" s="9"/>
      <c r="P1429" s="9"/>
      <c r="Q1429" s="9"/>
      <c r="R1429" s="10" t="s">
        <v>17</v>
      </c>
      <c r="S1429" s="10" t="s">
        <v>17</v>
      </c>
      <c r="T1429" s="11" t="s">
        <v>17</v>
      </c>
    </row>
    <row r="1430" spans="1:20" ht="28.5">
      <c r="A1430" s="6">
        <v>1</v>
      </c>
      <c r="B1430" s="6"/>
      <c r="C1430" s="7" t="s">
        <v>1767</v>
      </c>
      <c r="D1430" s="8" t="s">
        <v>17</v>
      </c>
      <c r="E1430" s="9"/>
      <c r="F1430" s="9"/>
      <c r="G1430" s="9"/>
      <c r="H1430" s="10" t="s">
        <v>17</v>
      </c>
      <c r="I1430" s="9"/>
      <c r="J1430" s="10" t="s">
        <v>17</v>
      </c>
      <c r="K1430" s="8" t="s">
        <v>22</v>
      </c>
      <c r="L1430" s="7" t="s">
        <v>1768</v>
      </c>
      <c r="M1430" s="7" t="s">
        <v>176</v>
      </c>
      <c r="N1430" s="9">
        <v>85</v>
      </c>
      <c r="O1430" s="9">
        <v>0</v>
      </c>
      <c r="P1430" s="9">
        <v>0</v>
      </c>
      <c r="Q1430" s="9">
        <v>0</v>
      </c>
      <c r="R1430" s="10" t="s">
        <v>25</v>
      </c>
      <c r="S1430" s="13">
        <v>0</v>
      </c>
      <c r="T1430" s="11" t="s">
        <v>17</v>
      </c>
    </row>
    <row r="1431" spans="1:20">
      <c r="A1431" s="6">
        <v>1</v>
      </c>
      <c r="B1431" s="6"/>
      <c r="C1431" s="6"/>
      <c r="D1431" s="8" t="s">
        <v>17</v>
      </c>
      <c r="E1431" s="9"/>
      <c r="F1431" s="9"/>
      <c r="G1431" s="9"/>
      <c r="H1431" s="10" t="s">
        <v>17</v>
      </c>
      <c r="I1431" s="9"/>
      <c r="J1431" s="10" t="s">
        <v>17</v>
      </c>
      <c r="K1431" s="8" t="s">
        <v>22</v>
      </c>
      <c r="L1431" s="7" t="s">
        <v>1769</v>
      </c>
      <c r="M1431" s="7" t="s">
        <v>1770</v>
      </c>
      <c r="N1431" s="9">
        <v>300</v>
      </c>
      <c r="O1431" s="9">
        <v>300</v>
      </c>
      <c r="P1431" s="9">
        <v>309</v>
      </c>
      <c r="Q1431" s="9">
        <v>324</v>
      </c>
      <c r="R1431" s="10" t="s">
        <v>62</v>
      </c>
      <c r="S1431" s="13">
        <v>8</v>
      </c>
      <c r="T1431" s="11" t="s">
        <v>1771</v>
      </c>
    </row>
    <row r="1432" spans="1:20" ht="28.5">
      <c r="A1432" s="6">
        <v>1</v>
      </c>
      <c r="B1432" s="6"/>
      <c r="C1432" s="6"/>
      <c r="D1432" s="8" t="s">
        <v>17</v>
      </c>
      <c r="E1432" s="9"/>
      <c r="F1432" s="9"/>
      <c r="G1432" s="9"/>
      <c r="H1432" s="10" t="s">
        <v>17</v>
      </c>
      <c r="I1432" s="9"/>
      <c r="J1432" s="10" t="s">
        <v>17</v>
      </c>
      <c r="K1432" s="8" t="s">
        <v>22</v>
      </c>
      <c r="L1432" s="7" t="s">
        <v>1772</v>
      </c>
      <c r="M1432" s="7" t="s">
        <v>185</v>
      </c>
      <c r="N1432" s="9">
        <v>280</v>
      </c>
      <c r="O1432" s="9">
        <v>0</v>
      </c>
      <c r="P1432" s="9">
        <v>0</v>
      </c>
      <c r="Q1432" s="9">
        <v>0</v>
      </c>
      <c r="R1432" s="10" t="s">
        <v>25</v>
      </c>
      <c r="S1432" s="13">
        <v>0</v>
      </c>
      <c r="T1432" s="11" t="s">
        <v>17</v>
      </c>
    </row>
    <row r="1433" spans="1:20" ht="28.5">
      <c r="A1433" s="6">
        <v>1</v>
      </c>
      <c r="B1433" s="6"/>
      <c r="C1433" s="6"/>
      <c r="D1433" s="8" t="s">
        <v>17</v>
      </c>
      <c r="E1433" s="9"/>
      <c r="F1433" s="9"/>
      <c r="G1433" s="9"/>
      <c r="H1433" s="10" t="s">
        <v>17</v>
      </c>
      <c r="I1433" s="9"/>
      <c r="J1433" s="10" t="s">
        <v>17</v>
      </c>
      <c r="K1433" s="8" t="s">
        <v>22</v>
      </c>
      <c r="L1433" s="7" t="s">
        <v>1772</v>
      </c>
      <c r="M1433" s="7" t="s">
        <v>44</v>
      </c>
      <c r="N1433" s="9">
        <v>890</v>
      </c>
      <c r="O1433" s="9">
        <v>0</v>
      </c>
      <c r="P1433" s="9">
        <v>0</v>
      </c>
      <c r="Q1433" s="9">
        <v>0</v>
      </c>
      <c r="R1433" s="10" t="s">
        <v>25</v>
      </c>
      <c r="S1433" s="13">
        <v>0</v>
      </c>
      <c r="T1433" s="11" t="s">
        <v>17</v>
      </c>
    </row>
    <row r="1434" spans="1:20" ht="28.5">
      <c r="A1434" s="6">
        <v>1</v>
      </c>
      <c r="B1434" s="6"/>
      <c r="C1434" s="6"/>
      <c r="D1434" s="8" t="s">
        <v>17</v>
      </c>
      <c r="E1434" s="9"/>
      <c r="F1434" s="9"/>
      <c r="G1434" s="9"/>
      <c r="H1434" s="10" t="s">
        <v>17</v>
      </c>
      <c r="I1434" s="9"/>
      <c r="J1434" s="10" t="s">
        <v>17</v>
      </c>
      <c r="K1434" s="8" t="s">
        <v>22</v>
      </c>
      <c r="L1434" s="7" t="s">
        <v>1772</v>
      </c>
      <c r="M1434" s="7" t="s">
        <v>1773</v>
      </c>
      <c r="N1434" s="9">
        <v>60</v>
      </c>
      <c r="O1434" s="9">
        <v>0</v>
      </c>
      <c r="P1434" s="9">
        <v>0</v>
      </c>
      <c r="Q1434" s="9">
        <v>0</v>
      </c>
      <c r="R1434" s="10" t="s">
        <v>25</v>
      </c>
      <c r="S1434" s="13">
        <v>0</v>
      </c>
      <c r="T1434" s="11" t="s">
        <v>17</v>
      </c>
    </row>
    <row r="1435" spans="1:20">
      <c r="A1435" s="6">
        <v>1</v>
      </c>
      <c r="B1435" s="6"/>
      <c r="C1435" s="6"/>
      <c r="D1435" s="8" t="s">
        <v>17</v>
      </c>
      <c r="E1435" s="9"/>
      <c r="F1435" s="9"/>
      <c r="G1435" s="9"/>
      <c r="H1435" s="10" t="s">
        <v>17</v>
      </c>
      <c r="I1435" s="9"/>
      <c r="J1435" s="10" t="s">
        <v>17</v>
      </c>
      <c r="K1435" s="8" t="s">
        <v>22</v>
      </c>
      <c r="L1435" s="7" t="s">
        <v>1774</v>
      </c>
      <c r="M1435" s="7" t="s">
        <v>176</v>
      </c>
      <c r="N1435" s="9">
        <v>2</v>
      </c>
      <c r="O1435" s="9">
        <v>0</v>
      </c>
      <c r="P1435" s="9">
        <v>0</v>
      </c>
      <c r="Q1435" s="9">
        <v>0</v>
      </c>
      <c r="R1435" s="10" t="s">
        <v>25</v>
      </c>
      <c r="S1435" s="13">
        <v>0</v>
      </c>
      <c r="T1435" s="11" t="s">
        <v>17</v>
      </c>
    </row>
    <row r="1436" spans="1:20" ht="42.75">
      <c r="A1436" s="6">
        <v>1</v>
      </c>
      <c r="B1436" s="6"/>
      <c r="C1436" s="7" t="s">
        <v>1775</v>
      </c>
      <c r="D1436" s="8" t="s">
        <v>285</v>
      </c>
      <c r="E1436" s="9">
        <v>138004200.25999999</v>
      </c>
      <c r="F1436" s="9">
        <v>178813877</v>
      </c>
      <c r="G1436" s="9">
        <f>IFERROR(F1436-E1436,0)</f>
        <v>40809676.74000001</v>
      </c>
      <c r="H1436" s="36">
        <f>IFERROR((F1436/E1436-1)*100,0)</f>
        <v>29.571329469041196</v>
      </c>
      <c r="I1436" s="9">
        <v>375329342</v>
      </c>
      <c r="J1436" s="12">
        <v>47.6</v>
      </c>
      <c r="K1436" s="8" t="s">
        <v>17</v>
      </c>
      <c r="L1436" s="7" t="s">
        <v>17</v>
      </c>
      <c r="M1436" s="7" t="s">
        <v>17</v>
      </c>
      <c r="N1436" s="9"/>
      <c r="O1436" s="9"/>
      <c r="P1436" s="9"/>
      <c r="Q1436" s="9"/>
      <c r="R1436" s="10" t="s">
        <v>17</v>
      </c>
      <c r="S1436" s="10" t="s">
        <v>17</v>
      </c>
      <c r="T1436" s="11" t="s">
        <v>17</v>
      </c>
    </row>
    <row r="1437" spans="1:20" ht="28.5">
      <c r="A1437" s="6">
        <v>1</v>
      </c>
      <c r="B1437" s="6"/>
      <c r="C1437" s="7" t="s">
        <v>1776</v>
      </c>
      <c r="D1437" s="8" t="s">
        <v>17</v>
      </c>
      <c r="E1437" s="9"/>
      <c r="F1437" s="9"/>
      <c r="G1437" s="9"/>
      <c r="H1437" s="10" t="s">
        <v>17</v>
      </c>
      <c r="I1437" s="9"/>
      <c r="J1437" s="10" t="s">
        <v>17</v>
      </c>
      <c r="K1437" s="8" t="s">
        <v>22</v>
      </c>
      <c r="L1437" s="7" t="s">
        <v>1777</v>
      </c>
      <c r="M1437" s="7" t="s">
        <v>1778</v>
      </c>
      <c r="N1437" s="9">
        <v>2</v>
      </c>
      <c r="O1437" s="9">
        <v>0</v>
      </c>
      <c r="P1437" s="13">
        <v>3.5</v>
      </c>
      <c r="Q1437" s="9">
        <v>0</v>
      </c>
      <c r="R1437" s="10" t="s">
        <v>25</v>
      </c>
      <c r="S1437" s="13">
        <v>0</v>
      </c>
      <c r="T1437" s="11" t="s">
        <v>17</v>
      </c>
    </row>
    <row r="1438" spans="1:20" ht="45">
      <c r="A1438" s="6">
        <v>1</v>
      </c>
      <c r="B1438" s="6"/>
      <c r="C1438" s="19" t="s">
        <v>1779</v>
      </c>
      <c r="D1438" s="8" t="s">
        <v>17</v>
      </c>
      <c r="E1438" s="9"/>
      <c r="F1438" s="9"/>
      <c r="G1438" s="9"/>
      <c r="H1438" s="10" t="s">
        <v>17</v>
      </c>
      <c r="I1438" s="9"/>
      <c r="J1438" s="10" t="s">
        <v>17</v>
      </c>
      <c r="K1438" s="8" t="s">
        <v>17</v>
      </c>
      <c r="L1438" s="7" t="s">
        <v>17</v>
      </c>
      <c r="M1438" s="7" t="s">
        <v>17</v>
      </c>
      <c r="N1438" s="9"/>
      <c r="O1438" s="9"/>
      <c r="P1438" s="9"/>
      <c r="Q1438" s="9"/>
      <c r="R1438" s="10" t="s">
        <v>17</v>
      </c>
      <c r="S1438" s="10" t="s">
        <v>17</v>
      </c>
      <c r="T1438" s="11" t="s">
        <v>17</v>
      </c>
    </row>
    <row r="1439" spans="1:20" ht="42.75">
      <c r="A1439" s="6">
        <v>1</v>
      </c>
      <c r="B1439" s="6"/>
      <c r="C1439" s="7" t="s">
        <v>1780</v>
      </c>
      <c r="D1439" s="8" t="s">
        <v>193</v>
      </c>
      <c r="E1439" s="9">
        <v>43336848.910000004</v>
      </c>
      <c r="F1439" s="9">
        <v>58248190</v>
      </c>
      <c r="G1439" s="9">
        <f>IFERROR(F1439-E1439,0)</f>
        <v>14911341.089999996</v>
      </c>
      <c r="H1439" s="36">
        <f>IFERROR((F1439/E1439-1)*100,0)</f>
        <v>34.407995655076796</v>
      </c>
      <c r="I1439" s="9">
        <v>264913238</v>
      </c>
      <c r="J1439" s="12">
        <v>22</v>
      </c>
      <c r="K1439" s="8" t="s">
        <v>17</v>
      </c>
      <c r="L1439" s="7" t="s">
        <v>17</v>
      </c>
      <c r="M1439" s="7" t="s">
        <v>17</v>
      </c>
      <c r="N1439" s="9"/>
      <c r="O1439" s="9"/>
      <c r="P1439" s="9"/>
      <c r="Q1439" s="9"/>
      <c r="R1439" s="10" t="s">
        <v>17</v>
      </c>
      <c r="S1439" s="10" t="s">
        <v>17</v>
      </c>
      <c r="T1439" s="11" t="s">
        <v>17</v>
      </c>
    </row>
    <row r="1440" spans="1:20" ht="28.5">
      <c r="A1440" s="6">
        <v>1</v>
      </c>
      <c r="B1440" s="6"/>
      <c r="C1440" s="7" t="s">
        <v>1781</v>
      </c>
      <c r="D1440" s="8" t="s">
        <v>17</v>
      </c>
      <c r="E1440" s="9"/>
      <c r="F1440" s="9"/>
      <c r="G1440" s="9"/>
      <c r="H1440" s="10" t="s">
        <v>17</v>
      </c>
      <c r="I1440" s="9"/>
      <c r="J1440" s="10" t="s">
        <v>17</v>
      </c>
      <c r="K1440" s="8" t="s">
        <v>22</v>
      </c>
      <c r="L1440" s="7" t="s">
        <v>1782</v>
      </c>
      <c r="M1440" s="7" t="s">
        <v>1783</v>
      </c>
      <c r="N1440" s="9">
        <v>8000</v>
      </c>
      <c r="O1440" s="9">
        <v>4000</v>
      </c>
      <c r="P1440" s="9">
        <v>3076</v>
      </c>
      <c r="Q1440" s="9">
        <v>3222</v>
      </c>
      <c r="R1440" s="13">
        <f>Q1440/N1440*100</f>
        <v>40.274999999999999</v>
      </c>
      <c r="S1440" s="13">
        <f>(Q1440-O1440)/P1440*100</f>
        <v>-25.292587776332898</v>
      </c>
      <c r="T1440" s="11" t="s">
        <v>3747</v>
      </c>
    </row>
    <row r="1441" spans="1:20" ht="28.5">
      <c r="A1441" s="6">
        <v>1</v>
      </c>
      <c r="B1441" s="6"/>
      <c r="C1441" s="6"/>
      <c r="D1441" s="8" t="s">
        <v>17</v>
      </c>
      <c r="E1441" s="9"/>
      <c r="F1441" s="9"/>
      <c r="G1441" s="9"/>
      <c r="H1441" s="10" t="s">
        <v>17</v>
      </c>
      <c r="I1441" s="9"/>
      <c r="J1441" s="10" t="s">
        <v>17</v>
      </c>
      <c r="K1441" s="8" t="s">
        <v>22</v>
      </c>
      <c r="L1441" s="7" t="s">
        <v>1784</v>
      </c>
      <c r="M1441" s="7" t="s">
        <v>1211</v>
      </c>
      <c r="N1441" s="9">
        <v>260</v>
      </c>
      <c r="O1441" s="9">
        <v>130</v>
      </c>
      <c r="P1441" s="9">
        <v>92</v>
      </c>
      <c r="Q1441" s="9">
        <v>61</v>
      </c>
      <c r="R1441" s="13">
        <f>Q1441/N1441*100</f>
        <v>23.46153846153846</v>
      </c>
      <c r="S1441" s="13">
        <f>(Q1441-O1441)/P1441*100</f>
        <v>-75</v>
      </c>
      <c r="T1441" s="11" t="s">
        <v>3748</v>
      </c>
    </row>
    <row r="1442" spans="1:20" ht="28.5">
      <c r="A1442" s="6">
        <v>1</v>
      </c>
      <c r="B1442" s="6"/>
      <c r="C1442" s="6"/>
      <c r="D1442" s="8" t="s">
        <v>17</v>
      </c>
      <c r="E1442" s="9"/>
      <c r="F1442" s="9"/>
      <c r="G1442" s="9"/>
      <c r="H1442" s="10" t="s">
        <v>17</v>
      </c>
      <c r="I1442" s="9"/>
      <c r="J1442" s="10" t="s">
        <v>17</v>
      </c>
      <c r="K1442" s="8" t="s">
        <v>22</v>
      </c>
      <c r="L1442" s="7" t="s">
        <v>1785</v>
      </c>
      <c r="M1442" s="7" t="s">
        <v>402</v>
      </c>
      <c r="N1442" s="9">
        <v>15</v>
      </c>
      <c r="O1442" s="9">
        <v>7</v>
      </c>
      <c r="P1442" s="9">
        <v>6</v>
      </c>
      <c r="Q1442" s="9">
        <v>6</v>
      </c>
      <c r="R1442" s="13">
        <f>Q1442/N1442*100</f>
        <v>40</v>
      </c>
      <c r="S1442" s="13">
        <f>(Q1442-O1442)/P1442*100</f>
        <v>-16.666666666666664</v>
      </c>
      <c r="T1442" s="11" t="s">
        <v>3749</v>
      </c>
    </row>
    <row r="1443" spans="1:20" ht="28.5">
      <c r="A1443" s="6">
        <v>1</v>
      </c>
      <c r="B1443" s="6"/>
      <c r="C1443" s="6"/>
      <c r="D1443" s="8" t="s">
        <v>17</v>
      </c>
      <c r="E1443" s="9"/>
      <c r="F1443" s="9"/>
      <c r="G1443" s="9"/>
      <c r="H1443" s="10" t="s">
        <v>17</v>
      </c>
      <c r="I1443" s="9"/>
      <c r="J1443" s="10" t="s">
        <v>17</v>
      </c>
      <c r="K1443" s="8" t="s">
        <v>22</v>
      </c>
      <c r="L1443" s="7" t="s">
        <v>1786</v>
      </c>
      <c r="M1443" s="7" t="s">
        <v>1787</v>
      </c>
      <c r="N1443" s="9">
        <v>40</v>
      </c>
      <c r="O1443" s="9">
        <v>20</v>
      </c>
      <c r="P1443" s="9">
        <v>14</v>
      </c>
      <c r="Q1443" s="9">
        <v>14</v>
      </c>
      <c r="R1443" s="13">
        <f>Q1443/N1443*100</f>
        <v>35</v>
      </c>
      <c r="S1443" s="13">
        <f>(Q1443-O1443)/P1443*100</f>
        <v>-42.857142857142854</v>
      </c>
      <c r="T1443" s="11" t="s">
        <v>3749</v>
      </c>
    </row>
    <row r="1444" spans="1:20" ht="42.75">
      <c r="A1444" s="6">
        <v>1</v>
      </c>
      <c r="B1444" s="6"/>
      <c r="C1444" s="7" t="s">
        <v>1788</v>
      </c>
      <c r="D1444" s="8" t="s">
        <v>193</v>
      </c>
      <c r="E1444" s="9">
        <v>3356355169.9400001</v>
      </c>
      <c r="F1444" s="9">
        <v>2619655230</v>
      </c>
      <c r="G1444" s="9">
        <f>IFERROR(F1444-E1444,0)</f>
        <v>-736699939.94000006</v>
      </c>
      <c r="H1444" s="36">
        <f>IFERROR((F1444/E1444-1)*100,0)</f>
        <v>-21.949403523738809</v>
      </c>
      <c r="I1444" s="9">
        <v>4433241387</v>
      </c>
      <c r="J1444" s="12">
        <v>59.1</v>
      </c>
      <c r="K1444" s="8" t="s">
        <v>17</v>
      </c>
      <c r="L1444" s="7" t="s">
        <v>17</v>
      </c>
      <c r="M1444" s="7" t="s">
        <v>17</v>
      </c>
      <c r="N1444" s="9"/>
      <c r="O1444" s="9"/>
      <c r="P1444" s="9"/>
      <c r="Q1444" s="9"/>
      <c r="R1444" s="10" t="s">
        <v>17</v>
      </c>
      <c r="S1444" s="10" t="s">
        <v>17</v>
      </c>
      <c r="T1444" s="11" t="s">
        <v>17</v>
      </c>
    </row>
    <row r="1445" spans="1:20" ht="28.5">
      <c r="A1445" s="6">
        <v>1</v>
      </c>
      <c r="B1445" s="6"/>
      <c r="C1445" s="7" t="s">
        <v>1789</v>
      </c>
      <c r="D1445" s="8" t="s">
        <v>17</v>
      </c>
      <c r="F1445" s="9"/>
      <c r="G1445" s="9"/>
      <c r="H1445" s="10" t="s">
        <v>17</v>
      </c>
      <c r="I1445" s="9"/>
      <c r="J1445" s="10" t="s">
        <v>17</v>
      </c>
      <c r="K1445" s="8" t="s">
        <v>22</v>
      </c>
      <c r="L1445" s="7" t="s">
        <v>1790</v>
      </c>
      <c r="M1445" s="7" t="s">
        <v>1441</v>
      </c>
      <c r="N1445" s="9">
        <v>11</v>
      </c>
      <c r="O1445" s="9">
        <v>4</v>
      </c>
      <c r="P1445" s="9">
        <v>8</v>
      </c>
      <c r="Q1445" s="9">
        <v>3</v>
      </c>
      <c r="R1445" s="36">
        <f>Q1445/N1445*100</f>
        <v>27.27272727272727</v>
      </c>
      <c r="S1445" s="10">
        <f>(Q1445-O1445)/P1445*100</f>
        <v>-12.5</v>
      </c>
      <c r="T1445" s="11" t="s">
        <v>3750</v>
      </c>
    </row>
    <row r="1446" spans="1:20" ht="57">
      <c r="A1446" s="6">
        <v>1</v>
      </c>
      <c r="B1446" s="6"/>
      <c r="C1446" s="6"/>
      <c r="D1446" s="8" t="s">
        <v>17</v>
      </c>
      <c r="E1446" s="9"/>
      <c r="F1446" s="9"/>
      <c r="G1446" s="9"/>
      <c r="H1446" s="10"/>
      <c r="I1446" s="9"/>
      <c r="J1446" s="10" t="s">
        <v>17</v>
      </c>
      <c r="K1446" s="8" t="s">
        <v>22</v>
      </c>
      <c r="L1446" s="7" t="s">
        <v>1791</v>
      </c>
      <c r="M1446" s="7" t="s">
        <v>1792</v>
      </c>
      <c r="N1446" s="9">
        <v>3000000</v>
      </c>
      <c r="O1446" s="9">
        <v>3000000</v>
      </c>
      <c r="P1446" s="35" t="s">
        <v>3217</v>
      </c>
      <c r="Q1446" s="9">
        <v>2599002</v>
      </c>
      <c r="R1446" s="10" t="s">
        <v>62</v>
      </c>
      <c r="S1446" s="10" t="s">
        <v>25</v>
      </c>
      <c r="T1446" s="11" t="s">
        <v>3277</v>
      </c>
    </row>
    <row r="1447" spans="1:20" ht="42.75">
      <c r="A1447" s="6">
        <v>1</v>
      </c>
      <c r="B1447" s="6"/>
      <c r="C1447" s="7" t="s">
        <v>1793</v>
      </c>
      <c r="D1447" s="8" t="s">
        <v>193</v>
      </c>
      <c r="E1447" s="9">
        <v>49324972137.779999</v>
      </c>
      <c r="F1447" s="9">
        <v>49909057559</v>
      </c>
      <c r="G1447" s="9">
        <f>IFERROR(F1447-E1447,0)</f>
        <v>584085421.22000122</v>
      </c>
      <c r="H1447" s="36">
        <f>IFERROR((F1447/E1447-1)*100,0)</f>
        <v>1.184157630314453</v>
      </c>
      <c r="I1447" s="9">
        <v>73406445656</v>
      </c>
      <c r="J1447" s="12">
        <v>68</v>
      </c>
      <c r="K1447" s="8" t="s">
        <v>17</v>
      </c>
      <c r="L1447" s="7" t="s">
        <v>17</v>
      </c>
      <c r="M1447" s="7" t="s">
        <v>17</v>
      </c>
      <c r="N1447" s="9"/>
      <c r="O1447" s="9"/>
      <c r="P1447" s="9"/>
      <c r="Q1447" s="9"/>
      <c r="R1447" s="10" t="s">
        <v>17</v>
      </c>
      <c r="S1447" s="10" t="s">
        <v>17</v>
      </c>
      <c r="T1447" s="11" t="s">
        <v>17</v>
      </c>
    </row>
    <row r="1448" spans="1:20" ht="28.5">
      <c r="A1448" s="6">
        <v>1</v>
      </c>
      <c r="B1448" s="6"/>
      <c r="C1448" s="7" t="s">
        <v>1794</v>
      </c>
      <c r="D1448" s="8" t="s">
        <v>17</v>
      </c>
      <c r="E1448" s="9"/>
      <c r="F1448" s="9"/>
      <c r="G1448" s="9"/>
      <c r="H1448" s="10" t="s">
        <v>17</v>
      </c>
      <c r="I1448" s="9"/>
      <c r="J1448" s="10" t="s">
        <v>17</v>
      </c>
      <c r="K1448" s="8" t="s">
        <v>22</v>
      </c>
      <c r="L1448" s="7" t="s">
        <v>1795</v>
      </c>
      <c r="M1448" s="7" t="s">
        <v>1441</v>
      </c>
      <c r="N1448" s="9">
        <v>35</v>
      </c>
      <c r="O1448" s="9">
        <v>7</v>
      </c>
      <c r="P1448" s="9">
        <v>20</v>
      </c>
      <c r="Q1448" s="9">
        <v>6</v>
      </c>
      <c r="R1448" s="13">
        <f>Q1448/N1448*100</f>
        <v>17.142857142857142</v>
      </c>
      <c r="S1448" s="13">
        <f>(Q1448-O1448)/P1448*100</f>
        <v>-5</v>
      </c>
      <c r="T1448" s="11" t="s">
        <v>3750</v>
      </c>
    </row>
    <row r="1449" spans="1:20">
      <c r="A1449" s="6">
        <v>1</v>
      </c>
      <c r="B1449" s="6"/>
      <c r="C1449" s="6"/>
      <c r="D1449" s="8" t="s">
        <v>17</v>
      </c>
      <c r="E1449" s="9"/>
      <c r="F1449" s="9"/>
      <c r="G1449" s="9"/>
      <c r="H1449" s="10" t="s">
        <v>17</v>
      </c>
      <c r="I1449" s="9"/>
      <c r="J1449" s="10" t="s">
        <v>17</v>
      </c>
      <c r="K1449" s="8" t="s">
        <v>22</v>
      </c>
      <c r="L1449" s="7" t="s">
        <v>1796</v>
      </c>
      <c r="M1449" s="7" t="s">
        <v>1797</v>
      </c>
      <c r="N1449" s="9">
        <v>18361</v>
      </c>
      <c r="O1449" s="9">
        <v>0</v>
      </c>
      <c r="P1449" s="35" t="s">
        <v>3217</v>
      </c>
      <c r="Q1449" s="9">
        <v>0</v>
      </c>
      <c r="R1449" s="10">
        <f>Q1449/N1449*100</f>
        <v>0</v>
      </c>
      <c r="S1449" s="13">
        <f>(Q1449-O1449)/P1449*100</f>
        <v>0</v>
      </c>
      <c r="T1449" s="11" t="s">
        <v>17</v>
      </c>
    </row>
    <row r="1450" spans="1:20">
      <c r="A1450" s="6">
        <v>1</v>
      </c>
      <c r="B1450" s="6"/>
      <c r="C1450" s="6"/>
      <c r="D1450" s="8" t="s">
        <v>17</v>
      </c>
      <c r="E1450" s="9"/>
      <c r="F1450" s="9"/>
      <c r="G1450" s="9"/>
      <c r="H1450" s="10" t="s">
        <v>17</v>
      </c>
      <c r="I1450" s="9"/>
      <c r="J1450" s="10" t="s">
        <v>17</v>
      </c>
      <c r="K1450" s="8" t="s">
        <v>22</v>
      </c>
      <c r="L1450" s="7" t="s">
        <v>1798</v>
      </c>
      <c r="M1450" s="7" t="s">
        <v>1797</v>
      </c>
      <c r="N1450" s="9">
        <v>649</v>
      </c>
      <c r="O1450" s="9">
        <v>0</v>
      </c>
      <c r="P1450" s="35" t="s">
        <v>3217</v>
      </c>
      <c r="Q1450" s="9">
        <v>0</v>
      </c>
      <c r="R1450" s="10">
        <f>Q1450/N1450*100</f>
        <v>0</v>
      </c>
      <c r="S1450" s="13">
        <f>(Q1450-O1450)/P1450*100</f>
        <v>0</v>
      </c>
      <c r="T1450" s="11" t="s">
        <v>17</v>
      </c>
    </row>
    <row r="1451" spans="1:20" ht="42.75">
      <c r="A1451" s="6">
        <v>1</v>
      </c>
      <c r="B1451" s="6"/>
      <c r="C1451" s="7" t="s">
        <v>1799</v>
      </c>
      <c r="D1451" s="8" t="s">
        <v>193</v>
      </c>
      <c r="E1451" s="9">
        <v>66663015.719999999</v>
      </c>
      <c r="F1451" s="9">
        <v>21120168</v>
      </c>
      <c r="G1451" s="9">
        <f>IFERROR(F1451-E1451,0)</f>
        <v>-45542847.719999999</v>
      </c>
      <c r="H1451" s="36">
        <f>IFERROR((F1451/E1451-1)*100,0)</f>
        <v>-68.318012961325408</v>
      </c>
      <c r="I1451" s="9">
        <v>100352935</v>
      </c>
      <c r="J1451" s="12">
        <v>21</v>
      </c>
      <c r="K1451" s="8" t="s">
        <v>17</v>
      </c>
      <c r="L1451" s="7" t="s">
        <v>17</v>
      </c>
      <c r="M1451" s="7" t="s">
        <v>17</v>
      </c>
      <c r="N1451" s="9"/>
      <c r="O1451" s="9"/>
      <c r="P1451" s="9"/>
      <c r="Q1451" s="9"/>
      <c r="R1451" s="10" t="s">
        <v>17</v>
      </c>
      <c r="S1451" s="10" t="s">
        <v>17</v>
      </c>
      <c r="T1451" s="11" t="s">
        <v>17</v>
      </c>
    </row>
    <row r="1452" spans="1:20" ht="42.75">
      <c r="A1452" s="6">
        <v>1</v>
      </c>
      <c r="B1452" s="6"/>
      <c r="C1452" s="7" t="s">
        <v>1800</v>
      </c>
      <c r="D1452" s="8" t="s">
        <v>17</v>
      </c>
      <c r="E1452" s="9"/>
      <c r="F1452" s="9"/>
      <c r="G1452" s="9"/>
      <c r="H1452" s="10" t="s">
        <v>17</v>
      </c>
      <c r="I1452" s="9"/>
      <c r="J1452" s="10" t="s">
        <v>17</v>
      </c>
      <c r="K1452" s="8" t="s">
        <v>22</v>
      </c>
      <c r="L1452" s="7" t="s">
        <v>1801</v>
      </c>
      <c r="M1452" s="7" t="s">
        <v>220</v>
      </c>
      <c r="N1452" s="9">
        <v>25</v>
      </c>
      <c r="O1452" s="9">
        <v>8</v>
      </c>
      <c r="P1452" s="9">
        <v>21</v>
      </c>
      <c r="Q1452" s="9">
        <v>1</v>
      </c>
      <c r="R1452" s="13">
        <f>Q1452/N1452*100</f>
        <v>4</v>
      </c>
      <c r="S1452" s="13">
        <f>(Q1452-O1452)/P1452*100</f>
        <v>-33.333333333333329</v>
      </c>
      <c r="T1452" s="11" t="s">
        <v>3751</v>
      </c>
    </row>
    <row r="1453" spans="1:20" ht="71.25">
      <c r="A1453" s="6">
        <v>1</v>
      </c>
      <c r="B1453" s="6"/>
      <c r="C1453" s="7" t="s">
        <v>1802</v>
      </c>
      <c r="D1453" s="8" t="s">
        <v>193</v>
      </c>
      <c r="E1453" s="9">
        <v>1108953786.4299998</v>
      </c>
      <c r="F1453" s="9">
        <v>1020849343</v>
      </c>
      <c r="G1453" s="9">
        <f>IFERROR(F1453-E1453,0)</f>
        <v>-88104443.429999828</v>
      </c>
      <c r="H1453" s="36">
        <f>IFERROR((F1453/E1453-1)*100,0)</f>
        <v>-7.9448255200633806</v>
      </c>
      <c r="I1453" s="9">
        <v>2990886921</v>
      </c>
      <c r="J1453" s="12">
        <v>34.1</v>
      </c>
      <c r="K1453" s="8" t="s">
        <v>17</v>
      </c>
      <c r="L1453" s="7" t="s">
        <v>17</v>
      </c>
      <c r="M1453" s="7" t="s">
        <v>17</v>
      </c>
      <c r="N1453" s="9"/>
      <c r="O1453" s="9"/>
      <c r="P1453" s="9"/>
      <c r="Q1453" s="9"/>
      <c r="R1453" s="10" t="s">
        <v>17</v>
      </c>
      <c r="S1453" s="10" t="s">
        <v>17</v>
      </c>
      <c r="T1453" s="11" t="s">
        <v>17</v>
      </c>
    </row>
    <row r="1454" spans="1:20">
      <c r="A1454" s="6">
        <v>1</v>
      </c>
      <c r="B1454" s="6"/>
      <c r="C1454" s="7"/>
      <c r="D1454" s="6"/>
      <c r="E1454" s="6"/>
      <c r="F1454" s="6"/>
      <c r="G1454" s="6"/>
      <c r="H1454" s="6"/>
      <c r="I1454" s="6"/>
      <c r="J1454" s="6"/>
      <c r="K1454" s="6"/>
      <c r="L1454" s="6"/>
      <c r="M1454" s="6"/>
      <c r="N1454" s="6"/>
      <c r="O1454" s="6"/>
      <c r="P1454" s="6"/>
      <c r="Q1454" s="6"/>
      <c r="R1454" s="6"/>
      <c r="S1454" s="6"/>
      <c r="T1454" s="6"/>
    </row>
    <row r="1455" spans="1:20" ht="42.75">
      <c r="A1455" s="6">
        <v>1</v>
      </c>
      <c r="B1455" s="6"/>
      <c r="C1455" s="7" t="s">
        <v>1803</v>
      </c>
      <c r="D1455" s="8" t="s">
        <v>17</v>
      </c>
      <c r="E1455" s="9"/>
      <c r="F1455" s="9"/>
      <c r="G1455" s="9"/>
      <c r="H1455" s="10" t="s">
        <v>17</v>
      </c>
      <c r="I1455" s="9"/>
      <c r="J1455" s="10" t="s">
        <v>17</v>
      </c>
      <c r="K1455" s="8" t="s">
        <v>22</v>
      </c>
      <c r="L1455" s="7" t="s">
        <v>1795</v>
      </c>
      <c r="M1455" s="7" t="s">
        <v>1441</v>
      </c>
      <c r="N1455" s="9">
        <v>4</v>
      </c>
      <c r="O1455" s="9">
        <v>4</v>
      </c>
      <c r="P1455" s="9">
        <v>4</v>
      </c>
      <c r="Q1455" s="9">
        <v>4</v>
      </c>
      <c r="R1455" s="10" t="s">
        <v>62</v>
      </c>
      <c r="S1455" s="13">
        <v>0</v>
      </c>
      <c r="T1455" s="11" t="s">
        <v>17</v>
      </c>
    </row>
    <row r="1456" spans="1:20" ht="28.5">
      <c r="A1456" s="6">
        <v>1</v>
      </c>
      <c r="B1456" s="6"/>
      <c r="C1456" s="7" t="s">
        <v>1804</v>
      </c>
      <c r="D1456" s="8" t="s">
        <v>17</v>
      </c>
      <c r="E1456" s="9"/>
      <c r="F1456" s="9"/>
      <c r="G1456" s="9"/>
      <c r="H1456" s="10" t="s">
        <v>17</v>
      </c>
      <c r="I1456" s="9"/>
      <c r="J1456" s="10" t="s">
        <v>17</v>
      </c>
      <c r="K1456" s="8" t="s">
        <v>17</v>
      </c>
      <c r="L1456" s="7" t="s">
        <v>17</v>
      </c>
      <c r="M1456" s="7" t="s">
        <v>17</v>
      </c>
      <c r="N1456" s="9"/>
      <c r="O1456" s="9"/>
      <c r="P1456" s="9"/>
      <c r="Q1456" s="9"/>
      <c r="R1456" s="10" t="s">
        <v>17</v>
      </c>
      <c r="S1456" s="10" t="s">
        <v>17</v>
      </c>
      <c r="T1456" s="11" t="s">
        <v>17</v>
      </c>
    </row>
    <row r="1457" spans="1:20" ht="42.75">
      <c r="A1457" s="6">
        <v>1</v>
      </c>
      <c r="B1457" s="6"/>
      <c r="C1457" s="7" t="s">
        <v>1805</v>
      </c>
      <c r="D1457" s="8" t="s">
        <v>193</v>
      </c>
      <c r="E1457" s="9">
        <v>598794.21</v>
      </c>
      <c r="F1457" s="9">
        <v>622303</v>
      </c>
      <c r="G1457" s="9">
        <f t="shared" ref="G1457:G1458" si="32">IFERROR(F1457-E1457,0)</f>
        <v>23508.790000000037</v>
      </c>
      <c r="H1457" s="36">
        <f t="shared" ref="H1457:H1458" si="33">IFERROR((F1457/E1457-1)*100,0)</f>
        <v>3.9260215959669997</v>
      </c>
      <c r="I1457" s="9">
        <v>2000000</v>
      </c>
      <c r="J1457" s="12">
        <v>31.1</v>
      </c>
      <c r="K1457" s="8" t="s">
        <v>17</v>
      </c>
      <c r="L1457" s="7" t="s">
        <v>17</v>
      </c>
      <c r="M1457" s="7" t="s">
        <v>17</v>
      </c>
      <c r="N1457" s="9"/>
      <c r="O1457" s="9"/>
      <c r="P1457" s="9"/>
      <c r="Q1457" s="9"/>
      <c r="R1457" s="10" t="s">
        <v>17</v>
      </c>
      <c r="S1457" s="10" t="s">
        <v>17</v>
      </c>
      <c r="T1457" s="11" t="s">
        <v>17</v>
      </c>
    </row>
    <row r="1458" spans="1:20">
      <c r="A1458" s="6">
        <v>1</v>
      </c>
      <c r="B1458" s="6"/>
      <c r="C1458" s="6"/>
      <c r="D1458" s="8" t="s">
        <v>285</v>
      </c>
      <c r="E1458" s="9">
        <v>16016225.9</v>
      </c>
      <c r="F1458" s="9">
        <v>19595910</v>
      </c>
      <c r="G1458" s="9">
        <f t="shared" si="32"/>
        <v>3579684.0999999996</v>
      </c>
      <c r="H1458" s="36">
        <f t="shared" si="33"/>
        <v>22.350359706152734</v>
      </c>
      <c r="I1458" s="9">
        <v>40668337</v>
      </c>
      <c r="J1458" s="12">
        <v>48.2</v>
      </c>
      <c r="K1458" s="8" t="s">
        <v>17</v>
      </c>
      <c r="L1458" s="7" t="s">
        <v>17</v>
      </c>
      <c r="M1458" s="7" t="s">
        <v>17</v>
      </c>
      <c r="N1458" s="9"/>
      <c r="O1458" s="9"/>
      <c r="P1458" s="9"/>
      <c r="Q1458" s="9"/>
      <c r="R1458" s="10" t="s">
        <v>17</v>
      </c>
      <c r="S1458" s="10" t="s">
        <v>17</v>
      </c>
      <c r="T1458" s="11" t="s">
        <v>17</v>
      </c>
    </row>
    <row r="1459" spans="1:20" ht="28.5">
      <c r="A1459" s="6">
        <v>1</v>
      </c>
      <c r="B1459" s="6"/>
      <c r="C1459" s="7" t="s">
        <v>1806</v>
      </c>
      <c r="D1459" s="8" t="s">
        <v>17</v>
      </c>
      <c r="E1459" s="9"/>
      <c r="F1459" s="9"/>
      <c r="G1459" s="9"/>
      <c r="H1459" s="10" t="s">
        <v>17</v>
      </c>
      <c r="I1459" s="9"/>
      <c r="J1459" s="10" t="s">
        <v>17</v>
      </c>
      <c r="K1459" s="8" t="s">
        <v>22</v>
      </c>
      <c r="L1459" s="7" t="s">
        <v>1807</v>
      </c>
      <c r="M1459" s="7" t="s">
        <v>185</v>
      </c>
      <c r="N1459" s="9">
        <v>860</v>
      </c>
      <c r="O1459" s="9">
        <v>387</v>
      </c>
      <c r="P1459" s="9">
        <v>398</v>
      </c>
      <c r="Q1459" s="9">
        <v>398</v>
      </c>
      <c r="R1459" s="13">
        <v>46.3</v>
      </c>
      <c r="S1459" s="13">
        <v>2.8</v>
      </c>
      <c r="T1459" s="11" t="s">
        <v>3752</v>
      </c>
    </row>
    <row r="1460" spans="1:20" ht="42.75">
      <c r="A1460" s="6">
        <v>1</v>
      </c>
      <c r="B1460" s="6"/>
      <c r="C1460" s="6"/>
      <c r="D1460" s="8" t="s">
        <v>17</v>
      </c>
      <c r="E1460" s="9"/>
      <c r="F1460" s="9"/>
      <c r="G1460" s="9"/>
      <c r="H1460" s="10" t="s">
        <v>17</v>
      </c>
      <c r="I1460" s="9"/>
      <c r="J1460" s="10" t="s">
        <v>17</v>
      </c>
      <c r="K1460" s="8" t="s">
        <v>22</v>
      </c>
      <c r="L1460" s="7" t="s">
        <v>1808</v>
      </c>
      <c r="M1460" s="7" t="s">
        <v>185</v>
      </c>
      <c r="N1460" s="9">
        <v>50</v>
      </c>
      <c r="O1460" s="9">
        <v>22</v>
      </c>
      <c r="P1460" s="9">
        <v>15</v>
      </c>
      <c r="Q1460" s="9">
        <v>55</v>
      </c>
      <c r="R1460" s="13">
        <v>110</v>
      </c>
      <c r="S1460" s="13">
        <v>150</v>
      </c>
      <c r="T1460" s="11" t="s">
        <v>3753</v>
      </c>
    </row>
    <row r="1461" spans="1:20" ht="42.75">
      <c r="A1461" s="6">
        <v>1</v>
      </c>
      <c r="B1461" s="6"/>
      <c r="C1461" s="6"/>
      <c r="D1461" s="8" t="s">
        <v>17</v>
      </c>
      <c r="E1461" s="9"/>
      <c r="F1461" s="9"/>
      <c r="G1461" s="9"/>
      <c r="H1461" s="10" t="s">
        <v>17</v>
      </c>
      <c r="I1461" s="9"/>
      <c r="J1461" s="10" t="s">
        <v>17</v>
      </c>
      <c r="K1461" s="8" t="s">
        <v>22</v>
      </c>
      <c r="L1461" s="7" t="s">
        <v>1809</v>
      </c>
      <c r="M1461" s="7" t="s">
        <v>1810</v>
      </c>
      <c r="N1461" s="9">
        <v>5860</v>
      </c>
      <c r="O1461" s="9">
        <v>2637</v>
      </c>
      <c r="P1461" s="9">
        <v>2641</v>
      </c>
      <c r="Q1461" s="9">
        <v>2312</v>
      </c>
      <c r="R1461" s="13">
        <v>39.5</v>
      </c>
      <c r="S1461" s="13">
        <v>-12.3</v>
      </c>
      <c r="T1461" s="11" t="s">
        <v>3754</v>
      </c>
    </row>
    <row r="1462" spans="1:20" ht="42.75">
      <c r="A1462" s="6">
        <v>1</v>
      </c>
      <c r="B1462" s="6"/>
      <c r="C1462" s="7" t="s">
        <v>1811</v>
      </c>
      <c r="D1462" s="8" t="s">
        <v>285</v>
      </c>
      <c r="E1462" s="9">
        <v>25841431.16</v>
      </c>
      <c r="F1462" s="9">
        <v>31797528</v>
      </c>
      <c r="G1462" s="9">
        <f>IFERROR(F1462-E1462,0)</f>
        <v>5956096.8399999999</v>
      </c>
      <c r="H1462" s="36">
        <f>IFERROR((F1462/E1462-1)*100,0)</f>
        <v>23.048633812586417</v>
      </c>
      <c r="I1462" s="9">
        <v>72323669</v>
      </c>
      <c r="J1462" s="12">
        <v>44</v>
      </c>
      <c r="K1462" s="8" t="s">
        <v>17</v>
      </c>
      <c r="L1462" s="7" t="s">
        <v>17</v>
      </c>
      <c r="M1462" s="7" t="s">
        <v>17</v>
      </c>
      <c r="N1462" s="9"/>
      <c r="O1462" s="9"/>
      <c r="P1462" s="9"/>
      <c r="Q1462" s="9"/>
      <c r="R1462" s="10" t="s">
        <v>17</v>
      </c>
      <c r="S1462" s="10" t="s">
        <v>17</v>
      </c>
      <c r="T1462" s="11" t="s">
        <v>17</v>
      </c>
    </row>
    <row r="1463" spans="1:20" ht="28.5">
      <c r="A1463" s="6">
        <v>1</v>
      </c>
      <c r="B1463" s="6"/>
      <c r="C1463" s="7" t="s">
        <v>1812</v>
      </c>
      <c r="D1463" s="8" t="s">
        <v>17</v>
      </c>
      <c r="E1463" s="9"/>
      <c r="F1463" s="9"/>
      <c r="G1463" s="9"/>
      <c r="H1463" s="10" t="s">
        <v>17</v>
      </c>
      <c r="I1463" s="9"/>
      <c r="J1463" s="10" t="s">
        <v>17</v>
      </c>
      <c r="K1463" s="8" t="s">
        <v>22</v>
      </c>
      <c r="L1463" s="7" t="s">
        <v>1813</v>
      </c>
      <c r="M1463" s="7" t="s">
        <v>1778</v>
      </c>
      <c r="N1463" s="9">
        <v>30</v>
      </c>
      <c r="O1463" s="9">
        <v>13</v>
      </c>
      <c r="P1463" s="9">
        <v>12</v>
      </c>
      <c r="Q1463" s="9">
        <v>11</v>
      </c>
      <c r="R1463" s="13">
        <v>36.700000000000003</v>
      </c>
      <c r="S1463" s="13">
        <v>-15.4</v>
      </c>
      <c r="T1463" s="11"/>
    </row>
    <row r="1464" spans="1:20">
      <c r="A1464" s="6">
        <v>1</v>
      </c>
      <c r="B1464" s="6"/>
      <c r="C1464" s="6"/>
      <c r="D1464" s="8" t="s">
        <v>17</v>
      </c>
      <c r="E1464" s="9"/>
      <c r="F1464" s="9"/>
      <c r="G1464" s="9"/>
      <c r="H1464" s="10" t="s">
        <v>17</v>
      </c>
      <c r="I1464" s="9"/>
      <c r="J1464" s="10" t="s">
        <v>17</v>
      </c>
      <c r="K1464" s="8" t="s">
        <v>22</v>
      </c>
      <c r="L1464" s="7" t="s">
        <v>1814</v>
      </c>
      <c r="M1464" s="7" t="s">
        <v>1815</v>
      </c>
      <c r="N1464" s="9">
        <v>20</v>
      </c>
      <c r="O1464" s="9">
        <v>9</v>
      </c>
      <c r="P1464" s="9">
        <v>8</v>
      </c>
      <c r="Q1464" s="9">
        <v>9</v>
      </c>
      <c r="R1464" s="13">
        <v>45</v>
      </c>
      <c r="S1464" s="13">
        <v>0</v>
      </c>
      <c r="T1464" s="11" t="s">
        <v>17</v>
      </c>
    </row>
    <row r="1465" spans="1:20">
      <c r="A1465" s="6">
        <v>1</v>
      </c>
      <c r="B1465" s="6"/>
      <c r="C1465" s="6"/>
      <c r="D1465" s="8" t="s">
        <v>17</v>
      </c>
      <c r="E1465" s="9"/>
      <c r="F1465" s="9"/>
      <c r="G1465" s="9"/>
      <c r="H1465" s="10" t="s">
        <v>17</v>
      </c>
      <c r="I1465" s="9"/>
      <c r="J1465" s="10" t="s">
        <v>17</v>
      </c>
      <c r="K1465" s="8" t="s">
        <v>22</v>
      </c>
      <c r="L1465" s="7" t="s">
        <v>1816</v>
      </c>
      <c r="M1465" s="7" t="s">
        <v>44</v>
      </c>
      <c r="N1465" s="9">
        <v>20</v>
      </c>
      <c r="O1465" s="9">
        <v>9</v>
      </c>
      <c r="P1465" s="9">
        <v>8</v>
      </c>
      <c r="Q1465" s="9">
        <v>9</v>
      </c>
      <c r="R1465" s="13">
        <v>45</v>
      </c>
      <c r="S1465" s="13">
        <v>0</v>
      </c>
      <c r="T1465" s="11" t="s">
        <v>17</v>
      </c>
    </row>
    <row r="1466" spans="1:20">
      <c r="A1466" s="6">
        <v>1</v>
      </c>
      <c r="B1466" s="6"/>
      <c r="C1466" s="6"/>
      <c r="D1466" s="8" t="s">
        <v>17</v>
      </c>
      <c r="E1466" s="9"/>
      <c r="F1466" s="9"/>
      <c r="G1466" s="9"/>
      <c r="H1466" s="10" t="s">
        <v>17</v>
      </c>
      <c r="I1466" s="9"/>
      <c r="J1466" s="10" t="s">
        <v>17</v>
      </c>
      <c r="K1466" s="8" t="s">
        <v>22</v>
      </c>
      <c r="L1466" s="7" t="s">
        <v>1817</v>
      </c>
      <c r="M1466" s="7" t="s">
        <v>1778</v>
      </c>
      <c r="N1466" s="9">
        <v>10</v>
      </c>
      <c r="O1466" s="9">
        <v>5</v>
      </c>
      <c r="P1466" s="9">
        <v>5</v>
      </c>
      <c r="Q1466" s="9">
        <v>3</v>
      </c>
      <c r="R1466" s="13">
        <v>30</v>
      </c>
      <c r="S1466" s="13">
        <v>-40</v>
      </c>
      <c r="T1466" s="11" t="s">
        <v>3755</v>
      </c>
    </row>
    <row r="1467" spans="1:20">
      <c r="A1467" s="6">
        <v>1</v>
      </c>
      <c r="B1467" s="6"/>
      <c r="C1467" s="6"/>
      <c r="D1467" s="8" t="s">
        <v>17</v>
      </c>
      <c r="E1467" s="9"/>
      <c r="F1467" s="9"/>
      <c r="G1467" s="9"/>
      <c r="H1467" s="10" t="s">
        <v>17</v>
      </c>
      <c r="I1467" s="9"/>
      <c r="J1467" s="10" t="s">
        <v>17</v>
      </c>
      <c r="K1467" s="8" t="s">
        <v>22</v>
      </c>
      <c r="L1467" s="7" t="s">
        <v>1818</v>
      </c>
      <c r="M1467" s="7" t="s">
        <v>1778</v>
      </c>
      <c r="N1467" s="9">
        <v>15</v>
      </c>
      <c r="O1467" s="9">
        <v>7</v>
      </c>
      <c r="P1467" s="9">
        <v>7</v>
      </c>
      <c r="Q1467" s="9">
        <v>6</v>
      </c>
      <c r="R1467" s="13">
        <v>40</v>
      </c>
      <c r="S1467" s="13">
        <v>-14.3</v>
      </c>
      <c r="T1467" s="11"/>
    </row>
    <row r="1468" spans="1:20" ht="30">
      <c r="A1468" s="6">
        <v>1</v>
      </c>
      <c r="B1468" s="6"/>
      <c r="C1468" s="19" t="s">
        <v>1819</v>
      </c>
      <c r="D1468" s="8" t="s">
        <v>17</v>
      </c>
      <c r="E1468" s="9"/>
      <c r="F1468" s="9"/>
      <c r="G1468" s="9"/>
      <c r="H1468" s="10" t="s">
        <v>17</v>
      </c>
      <c r="I1468" s="9"/>
      <c r="J1468" s="10" t="s">
        <v>17</v>
      </c>
      <c r="K1468" s="8" t="s">
        <v>17</v>
      </c>
      <c r="L1468" s="7" t="s">
        <v>17</v>
      </c>
      <c r="M1468" s="7" t="s">
        <v>17</v>
      </c>
      <c r="N1468" s="9"/>
      <c r="O1468" s="9"/>
      <c r="P1468" s="9"/>
      <c r="Q1468" s="9"/>
      <c r="R1468" s="10" t="s">
        <v>17</v>
      </c>
      <c r="S1468" s="10" t="s">
        <v>17</v>
      </c>
      <c r="T1468" s="11" t="s">
        <v>17</v>
      </c>
    </row>
    <row r="1469" spans="1:20" ht="42.75">
      <c r="A1469" s="6">
        <v>1</v>
      </c>
      <c r="B1469" s="6"/>
      <c r="C1469" s="7" t="s">
        <v>1820</v>
      </c>
      <c r="D1469" s="8" t="s">
        <v>193</v>
      </c>
      <c r="E1469" s="37">
        <v>182803818.53999999</v>
      </c>
      <c r="F1469" s="9">
        <v>254462388</v>
      </c>
      <c r="G1469" s="9">
        <f>IFERROR(F1469-E1469,0)</f>
        <v>71658569.460000008</v>
      </c>
      <c r="H1469" s="36">
        <f>IFERROR((F1469/E1469-1)*100,0)</f>
        <v>39.199711489790424</v>
      </c>
      <c r="I1469" s="9">
        <v>486519622</v>
      </c>
      <c r="J1469" s="12">
        <v>52.3</v>
      </c>
      <c r="K1469" s="8" t="s">
        <v>17</v>
      </c>
      <c r="L1469" s="7" t="s">
        <v>17</v>
      </c>
      <c r="M1469" s="7" t="s">
        <v>17</v>
      </c>
      <c r="N1469" s="9"/>
      <c r="O1469" s="9"/>
      <c r="P1469" s="9"/>
      <c r="Q1469" s="9"/>
      <c r="R1469" s="10" t="s">
        <v>17</v>
      </c>
      <c r="S1469" s="10" t="s">
        <v>17</v>
      </c>
      <c r="T1469" s="11" t="s">
        <v>17</v>
      </c>
    </row>
    <row r="1470" spans="1:20" ht="71.25">
      <c r="A1470" s="6">
        <v>1</v>
      </c>
      <c r="B1470" s="6"/>
      <c r="C1470" s="7" t="s">
        <v>1821</v>
      </c>
      <c r="D1470" s="8" t="s">
        <v>17</v>
      </c>
      <c r="E1470" s="9"/>
      <c r="F1470" s="9"/>
      <c r="G1470" s="9"/>
      <c r="H1470" s="10"/>
      <c r="I1470" s="9"/>
      <c r="J1470" s="10" t="s">
        <v>17</v>
      </c>
      <c r="K1470" s="8" t="s">
        <v>22</v>
      </c>
      <c r="L1470" s="7" t="s">
        <v>1822</v>
      </c>
      <c r="M1470" s="7" t="s">
        <v>73</v>
      </c>
      <c r="N1470" s="9">
        <v>37</v>
      </c>
      <c r="O1470" s="9">
        <v>20</v>
      </c>
      <c r="P1470" s="9">
        <v>21</v>
      </c>
      <c r="Q1470" s="9">
        <v>37</v>
      </c>
      <c r="R1470" s="13">
        <v>100</v>
      </c>
      <c r="S1470" s="13">
        <v>85</v>
      </c>
      <c r="T1470" s="11" t="s">
        <v>3756</v>
      </c>
    </row>
    <row r="1471" spans="1:20">
      <c r="A1471" s="6">
        <v>1</v>
      </c>
      <c r="B1471" s="6"/>
      <c r="C1471" s="6"/>
      <c r="D1471" s="6"/>
      <c r="E1471" s="6"/>
      <c r="F1471" s="6"/>
      <c r="G1471" s="6"/>
      <c r="H1471" s="6"/>
      <c r="I1471" s="6"/>
      <c r="J1471" s="6"/>
      <c r="K1471" s="6"/>
      <c r="L1471" s="6"/>
      <c r="M1471" s="6"/>
      <c r="N1471" s="6"/>
      <c r="O1471" s="6"/>
      <c r="Q1471" s="6"/>
      <c r="R1471" s="6"/>
      <c r="S1471" s="6"/>
      <c r="T1471" s="11"/>
    </row>
    <row r="1472" spans="1:20" ht="114">
      <c r="A1472" s="6">
        <v>1</v>
      </c>
      <c r="B1472" s="6"/>
      <c r="C1472" s="6"/>
      <c r="D1472" s="8" t="s">
        <v>17</v>
      </c>
      <c r="E1472" s="9"/>
      <c r="F1472" s="9"/>
      <c r="G1472" s="9"/>
      <c r="H1472" s="10" t="s">
        <v>17</v>
      </c>
      <c r="I1472" s="9"/>
      <c r="J1472" s="10" t="s">
        <v>17</v>
      </c>
      <c r="K1472" s="8" t="s">
        <v>22</v>
      </c>
      <c r="L1472" s="7" t="s">
        <v>1474</v>
      </c>
      <c r="M1472" s="7" t="s">
        <v>70</v>
      </c>
      <c r="N1472" s="9">
        <v>71274</v>
      </c>
      <c r="O1472" s="9">
        <v>33848</v>
      </c>
      <c r="P1472" s="9">
        <v>29308</v>
      </c>
      <c r="Q1472" s="9">
        <v>45467</v>
      </c>
      <c r="R1472" s="13">
        <v>63.8</v>
      </c>
      <c r="S1472" s="13">
        <v>34.299999999999997</v>
      </c>
      <c r="T1472" s="11" t="s">
        <v>3757</v>
      </c>
    </row>
    <row r="1473" spans="1:20">
      <c r="A1473" s="6">
        <v>1</v>
      </c>
      <c r="B1473" s="6"/>
      <c r="C1473" s="6"/>
      <c r="D1473" s="6"/>
      <c r="E1473" s="6"/>
      <c r="F1473" s="6"/>
      <c r="G1473" s="6"/>
      <c r="H1473" s="6"/>
      <c r="I1473" s="6"/>
      <c r="J1473" s="6"/>
      <c r="K1473" s="6"/>
      <c r="L1473" s="6"/>
      <c r="M1473" s="6"/>
      <c r="N1473" s="6"/>
      <c r="O1473" s="6"/>
      <c r="P1473" s="6"/>
      <c r="Q1473" s="6"/>
      <c r="R1473" s="6"/>
      <c r="S1473" s="6"/>
      <c r="T1473" s="11"/>
    </row>
    <row r="1474" spans="1:20" ht="71.25">
      <c r="A1474" s="6">
        <v>1</v>
      </c>
      <c r="B1474" s="6"/>
      <c r="C1474" s="6"/>
      <c r="D1474" s="8" t="s">
        <v>17</v>
      </c>
      <c r="E1474" s="9"/>
      <c r="F1474" s="9"/>
      <c r="G1474" s="9"/>
      <c r="H1474" s="10" t="s">
        <v>17</v>
      </c>
      <c r="I1474" s="9"/>
      <c r="J1474" s="10" t="s">
        <v>17</v>
      </c>
      <c r="K1474" s="8" t="s">
        <v>22</v>
      </c>
      <c r="L1474" s="7" t="s">
        <v>1823</v>
      </c>
      <c r="M1474" s="7" t="s">
        <v>1211</v>
      </c>
      <c r="N1474" s="9">
        <v>581</v>
      </c>
      <c r="O1474" s="9">
        <v>297</v>
      </c>
      <c r="P1474" s="9">
        <v>290</v>
      </c>
      <c r="Q1474" s="9">
        <v>275</v>
      </c>
      <c r="R1474" s="13">
        <v>47.3</v>
      </c>
      <c r="S1474" s="13">
        <v>-7.4</v>
      </c>
      <c r="T1474" s="11" t="s">
        <v>3758</v>
      </c>
    </row>
    <row r="1475" spans="1:20">
      <c r="A1475" s="6">
        <v>1</v>
      </c>
      <c r="B1475" s="6"/>
      <c r="C1475" s="6"/>
      <c r="D1475" s="6"/>
      <c r="E1475" s="6"/>
      <c r="F1475" s="6"/>
      <c r="G1475" s="6"/>
      <c r="H1475" s="6"/>
      <c r="I1475" s="6"/>
      <c r="J1475" s="6"/>
      <c r="K1475" s="6"/>
      <c r="L1475" s="6"/>
      <c r="M1475" s="6"/>
      <c r="N1475" s="6"/>
      <c r="O1475" s="6"/>
      <c r="P1475" s="6"/>
      <c r="Q1475" s="6"/>
      <c r="R1475" s="6"/>
      <c r="S1475" s="6"/>
      <c r="T1475" s="11"/>
    </row>
    <row r="1476" spans="1:20" ht="142.5">
      <c r="A1476" s="6">
        <v>1</v>
      </c>
      <c r="B1476" s="6"/>
      <c r="C1476" s="6"/>
      <c r="D1476" s="8" t="s">
        <v>17</v>
      </c>
      <c r="E1476" s="9"/>
      <c r="F1476" s="9"/>
      <c r="G1476" s="9"/>
      <c r="H1476" s="10" t="s">
        <v>17</v>
      </c>
      <c r="I1476" s="9"/>
      <c r="J1476" s="10" t="s">
        <v>17</v>
      </c>
      <c r="K1476" s="8" t="s">
        <v>22</v>
      </c>
      <c r="L1476" s="7" t="s">
        <v>1824</v>
      </c>
      <c r="M1476" s="7" t="s">
        <v>1211</v>
      </c>
      <c r="N1476" s="9">
        <v>420</v>
      </c>
      <c r="O1476" s="9">
        <v>216</v>
      </c>
      <c r="P1476" s="9">
        <v>218</v>
      </c>
      <c r="Q1476" s="9">
        <v>254</v>
      </c>
      <c r="R1476" s="13">
        <v>60.5</v>
      </c>
      <c r="S1476" s="13">
        <v>17.600000000000001</v>
      </c>
      <c r="T1476" s="11" t="s">
        <v>3759</v>
      </c>
    </row>
    <row r="1477" spans="1:20">
      <c r="A1477" s="6">
        <v>1</v>
      </c>
      <c r="B1477" s="6"/>
      <c r="C1477" s="6"/>
      <c r="D1477" s="6"/>
      <c r="E1477" s="6"/>
      <c r="F1477" s="6"/>
      <c r="G1477" s="6"/>
      <c r="H1477" s="6"/>
      <c r="I1477" s="6"/>
      <c r="J1477" s="6"/>
      <c r="K1477" s="6"/>
      <c r="L1477" s="6"/>
      <c r="M1477" s="6"/>
      <c r="N1477" s="6"/>
      <c r="O1477" s="6"/>
      <c r="P1477" s="6"/>
      <c r="Q1477" s="6"/>
      <c r="R1477" s="6"/>
      <c r="S1477" s="6"/>
      <c r="T1477" s="11"/>
    </row>
    <row r="1478" spans="1:20" ht="185.25">
      <c r="A1478" s="6">
        <v>1</v>
      </c>
      <c r="B1478" s="6"/>
      <c r="C1478" s="6"/>
      <c r="D1478" s="8" t="s">
        <v>17</v>
      </c>
      <c r="E1478" s="9"/>
      <c r="F1478" s="9"/>
      <c r="G1478" s="9"/>
      <c r="H1478" s="10" t="s">
        <v>17</v>
      </c>
      <c r="I1478" s="9"/>
      <c r="J1478" s="10" t="s">
        <v>17</v>
      </c>
      <c r="K1478" s="8" t="s">
        <v>22</v>
      </c>
      <c r="L1478" s="7" t="s">
        <v>1825</v>
      </c>
      <c r="M1478" s="7" t="s">
        <v>1211</v>
      </c>
      <c r="N1478" s="9">
        <v>3088</v>
      </c>
      <c r="O1478" s="9">
        <v>1494</v>
      </c>
      <c r="P1478" s="9">
        <v>2105</v>
      </c>
      <c r="Q1478" s="9">
        <v>487</v>
      </c>
      <c r="R1478" s="13">
        <v>15.8</v>
      </c>
      <c r="S1478" s="13">
        <v>-67.400000000000006</v>
      </c>
      <c r="T1478" s="11" t="s">
        <v>3760</v>
      </c>
    </row>
    <row r="1479" spans="1:20">
      <c r="A1479" s="6">
        <v>1</v>
      </c>
      <c r="B1479" s="6"/>
      <c r="C1479" s="6"/>
      <c r="D1479" s="6"/>
      <c r="E1479" s="6"/>
      <c r="F1479" s="6"/>
      <c r="G1479" s="6"/>
      <c r="H1479" s="6"/>
      <c r="I1479" s="6"/>
      <c r="J1479" s="6"/>
      <c r="K1479" s="6"/>
      <c r="L1479" s="6"/>
      <c r="M1479" s="6"/>
      <c r="N1479" s="6"/>
      <c r="O1479" s="6"/>
      <c r="P1479" s="6"/>
      <c r="Q1479" s="6"/>
      <c r="R1479" s="6"/>
      <c r="S1479" s="6"/>
      <c r="T1479" s="11"/>
    </row>
    <row r="1480" spans="1:20" ht="114">
      <c r="A1480" s="6">
        <v>1</v>
      </c>
      <c r="B1480" s="6"/>
      <c r="C1480" s="6"/>
      <c r="D1480" s="8" t="s">
        <v>17</v>
      </c>
      <c r="E1480" s="9"/>
      <c r="F1480" s="9"/>
      <c r="G1480" s="9"/>
      <c r="H1480" s="10" t="s">
        <v>17</v>
      </c>
      <c r="I1480" s="9"/>
      <c r="J1480" s="10" t="s">
        <v>17</v>
      </c>
      <c r="K1480" s="8" t="s">
        <v>22</v>
      </c>
      <c r="L1480" s="7" t="s">
        <v>1826</v>
      </c>
      <c r="M1480" s="7" t="s">
        <v>1211</v>
      </c>
      <c r="N1480" s="9">
        <v>492</v>
      </c>
      <c r="O1480" s="9">
        <v>254</v>
      </c>
      <c r="P1480" s="9">
        <v>250</v>
      </c>
      <c r="Q1480" s="9">
        <v>198</v>
      </c>
      <c r="R1480" s="13">
        <v>40.200000000000003</v>
      </c>
      <c r="S1480" s="13">
        <v>-22</v>
      </c>
      <c r="T1480" s="11" t="s">
        <v>3761</v>
      </c>
    </row>
    <row r="1481" spans="1:20">
      <c r="A1481" s="6">
        <v>1</v>
      </c>
      <c r="B1481" s="6"/>
      <c r="C1481" s="6"/>
      <c r="D1481" s="6"/>
      <c r="E1481" s="6"/>
      <c r="F1481" s="6"/>
      <c r="G1481" s="6"/>
      <c r="H1481" s="6"/>
      <c r="I1481" s="6"/>
      <c r="J1481" s="6"/>
      <c r="K1481" s="6"/>
      <c r="L1481" s="6"/>
      <c r="M1481" s="6"/>
      <c r="N1481" s="6"/>
      <c r="O1481" s="6"/>
      <c r="P1481" s="6"/>
      <c r="Q1481" s="6"/>
      <c r="R1481" s="6"/>
      <c r="S1481" s="6"/>
      <c r="T1481" s="11"/>
    </row>
    <row r="1482" spans="1:20" ht="30">
      <c r="A1482" s="6">
        <v>1</v>
      </c>
      <c r="B1482" s="6"/>
      <c r="C1482" s="19" t="s">
        <v>1827</v>
      </c>
      <c r="D1482" s="8" t="s">
        <v>17</v>
      </c>
      <c r="E1482" s="9"/>
      <c r="F1482" s="9"/>
      <c r="G1482" s="9"/>
      <c r="H1482" s="10" t="s">
        <v>17</v>
      </c>
      <c r="I1482" s="9"/>
      <c r="J1482" s="10" t="s">
        <v>17</v>
      </c>
      <c r="K1482" s="8" t="s">
        <v>17</v>
      </c>
      <c r="L1482" s="7" t="s">
        <v>17</v>
      </c>
      <c r="M1482" s="7" t="s">
        <v>17</v>
      </c>
      <c r="N1482" s="9"/>
      <c r="O1482" s="9"/>
      <c r="P1482" s="9"/>
      <c r="Q1482" s="9"/>
      <c r="R1482" s="10" t="s">
        <v>17</v>
      </c>
      <c r="S1482" s="10" t="s">
        <v>17</v>
      </c>
      <c r="T1482" s="11" t="s">
        <v>17</v>
      </c>
    </row>
    <row r="1483" spans="1:20" ht="42.75">
      <c r="A1483" s="6">
        <v>1</v>
      </c>
      <c r="B1483" s="6"/>
      <c r="C1483" s="7" t="s">
        <v>1828</v>
      </c>
      <c r="D1483" s="8" t="s">
        <v>193</v>
      </c>
      <c r="E1483" s="37">
        <v>105903182.73</v>
      </c>
      <c r="F1483" s="9">
        <v>145862975</v>
      </c>
      <c r="G1483" s="9">
        <f>IFERROR(F1483-E1483,0)</f>
        <v>39959792.269999996</v>
      </c>
      <c r="H1483" s="36">
        <f>IFERROR((F1483/E1483-1)*100,0)</f>
        <v>37.732380878370229</v>
      </c>
      <c r="I1483" s="9">
        <v>286228698</v>
      </c>
      <c r="J1483" s="12">
        <v>51</v>
      </c>
      <c r="K1483" s="8" t="s">
        <v>17</v>
      </c>
      <c r="L1483" s="7" t="s">
        <v>17</v>
      </c>
      <c r="M1483" s="7" t="s">
        <v>17</v>
      </c>
      <c r="N1483" s="9"/>
      <c r="O1483" s="9"/>
      <c r="P1483" s="9"/>
      <c r="Q1483" s="9"/>
      <c r="R1483" s="10" t="s">
        <v>17</v>
      </c>
      <c r="S1483" s="10" t="s">
        <v>17</v>
      </c>
      <c r="T1483" s="11" t="s">
        <v>17</v>
      </c>
    </row>
    <row r="1484" spans="1:20" ht="71.25">
      <c r="A1484" s="6">
        <v>1</v>
      </c>
      <c r="B1484" s="6"/>
      <c r="C1484" s="7" t="s">
        <v>1829</v>
      </c>
      <c r="D1484" s="8" t="s">
        <v>17</v>
      </c>
      <c r="E1484" s="9"/>
      <c r="F1484" s="9"/>
      <c r="G1484" s="9"/>
      <c r="H1484" s="10"/>
      <c r="I1484" s="9"/>
      <c r="J1484" s="10" t="s">
        <v>17</v>
      </c>
      <c r="K1484" s="8" t="s">
        <v>22</v>
      </c>
      <c r="L1484" s="7" t="s">
        <v>1474</v>
      </c>
      <c r="M1484" s="7" t="s">
        <v>70</v>
      </c>
      <c r="N1484" s="9">
        <v>1650000</v>
      </c>
      <c r="O1484" s="9">
        <v>950000</v>
      </c>
      <c r="P1484" s="9">
        <v>874688</v>
      </c>
      <c r="Q1484" s="9">
        <v>949355</v>
      </c>
      <c r="R1484" s="13">
        <v>57.5</v>
      </c>
      <c r="S1484" s="13">
        <v>-0.1</v>
      </c>
      <c r="T1484" s="11" t="s">
        <v>1830</v>
      </c>
    </row>
    <row r="1485" spans="1:20">
      <c r="A1485" s="6">
        <v>1</v>
      </c>
      <c r="B1485" s="6"/>
      <c r="C1485" s="6"/>
      <c r="D1485" s="6"/>
      <c r="E1485" s="6"/>
      <c r="F1485" s="6"/>
      <c r="G1485" s="6"/>
      <c r="H1485" s="6"/>
      <c r="I1485" s="6"/>
      <c r="J1485" s="6"/>
      <c r="K1485" s="6"/>
      <c r="L1485" s="6"/>
      <c r="M1485" s="6"/>
      <c r="N1485" s="6"/>
      <c r="O1485" s="6"/>
      <c r="P1485" s="9"/>
      <c r="Q1485" s="6"/>
      <c r="R1485" s="6"/>
      <c r="S1485" s="6"/>
      <c r="T1485" s="11"/>
    </row>
    <row r="1486" spans="1:20" ht="185.25">
      <c r="A1486" s="6">
        <v>1</v>
      </c>
      <c r="B1486" s="6"/>
      <c r="C1486" s="6"/>
      <c r="D1486" s="8" t="s">
        <v>17</v>
      </c>
      <c r="E1486" s="9"/>
      <c r="F1486" s="9"/>
      <c r="G1486" s="9"/>
      <c r="H1486" s="10" t="s">
        <v>17</v>
      </c>
      <c r="I1486" s="9"/>
      <c r="J1486" s="10" t="s">
        <v>17</v>
      </c>
      <c r="K1486" s="8" t="s">
        <v>22</v>
      </c>
      <c r="L1486" s="7" t="s">
        <v>1831</v>
      </c>
      <c r="M1486" s="7" t="s">
        <v>81</v>
      </c>
      <c r="N1486" s="9">
        <v>14400</v>
      </c>
      <c r="O1486" s="9">
        <v>7200</v>
      </c>
      <c r="P1486" s="9">
        <v>7764</v>
      </c>
      <c r="Q1486" s="9">
        <v>8354</v>
      </c>
      <c r="R1486" s="13">
        <v>58</v>
      </c>
      <c r="S1486" s="13">
        <v>16</v>
      </c>
      <c r="T1486" s="11" t="s">
        <v>1832</v>
      </c>
    </row>
    <row r="1487" spans="1:20">
      <c r="A1487" s="6">
        <v>1</v>
      </c>
      <c r="B1487" s="6"/>
      <c r="C1487" s="6"/>
      <c r="D1487" s="6"/>
      <c r="E1487" s="6"/>
      <c r="F1487" s="6"/>
      <c r="G1487" s="6"/>
      <c r="H1487" s="6"/>
      <c r="I1487" s="6"/>
      <c r="J1487" s="6"/>
      <c r="K1487" s="6"/>
      <c r="L1487" s="6"/>
      <c r="M1487" s="6"/>
      <c r="N1487" s="6"/>
      <c r="O1487" s="6"/>
      <c r="P1487" s="9"/>
      <c r="Q1487" s="6"/>
      <c r="R1487" s="6"/>
      <c r="S1487" s="6"/>
      <c r="T1487" s="11"/>
    </row>
    <row r="1488" spans="1:20" ht="128.25">
      <c r="A1488" s="6">
        <v>1</v>
      </c>
      <c r="B1488" s="6"/>
      <c r="C1488" s="6"/>
      <c r="D1488" s="8" t="s">
        <v>17</v>
      </c>
      <c r="E1488" s="9"/>
      <c r="F1488" s="9"/>
      <c r="G1488" s="9"/>
      <c r="H1488" s="10" t="s">
        <v>17</v>
      </c>
      <c r="I1488" s="9"/>
      <c r="J1488" s="10" t="s">
        <v>17</v>
      </c>
      <c r="K1488" s="8" t="s">
        <v>22</v>
      </c>
      <c r="L1488" s="7" t="s">
        <v>1833</v>
      </c>
      <c r="M1488" s="7" t="s">
        <v>81</v>
      </c>
      <c r="N1488" s="9">
        <v>1120</v>
      </c>
      <c r="O1488" s="9">
        <v>560</v>
      </c>
      <c r="P1488" s="9">
        <v>558</v>
      </c>
      <c r="Q1488" s="9">
        <v>561</v>
      </c>
      <c r="R1488" s="13">
        <v>50.1</v>
      </c>
      <c r="S1488" s="13">
        <v>0.2</v>
      </c>
      <c r="T1488" s="11" t="s">
        <v>3762</v>
      </c>
    </row>
    <row r="1489" spans="1:20">
      <c r="A1489" s="6">
        <v>1</v>
      </c>
      <c r="B1489" s="6"/>
      <c r="C1489" s="6"/>
      <c r="D1489" s="6"/>
      <c r="E1489" s="6"/>
      <c r="F1489" s="6"/>
      <c r="G1489" s="6"/>
      <c r="H1489" s="6"/>
      <c r="I1489" s="6"/>
      <c r="J1489" s="6"/>
      <c r="K1489" s="6"/>
      <c r="L1489" s="6"/>
      <c r="M1489" s="6"/>
      <c r="N1489" s="6"/>
      <c r="O1489" s="6"/>
      <c r="P1489" s="9"/>
      <c r="Q1489" s="6"/>
      <c r="R1489" s="6"/>
      <c r="S1489" s="6"/>
      <c r="T1489" s="11"/>
    </row>
    <row r="1490" spans="1:20">
      <c r="A1490" s="6">
        <v>1</v>
      </c>
      <c r="B1490" s="6"/>
      <c r="C1490" s="6"/>
      <c r="D1490" s="8" t="s">
        <v>17</v>
      </c>
      <c r="E1490" s="9"/>
      <c r="F1490" s="9"/>
      <c r="G1490" s="9"/>
      <c r="H1490" s="10" t="s">
        <v>17</v>
      </c>
      <c r="I1490" s="9"/>
      <c r="J1490" s="10" t="s">
        <v>17</v>
      </c>
      <c r="K1490" s="8" t="s">
        <v>22</v>
      </c>
      <c r="L1490" s="7" t="s">
        <v>1834</v>
      </c>
      <c r="M1490" s="7" t="s">
        <v>1211</v>
      </c>
      <c r="N1490" s="9">
        <v>8</v>
      </c>
      <c r="O1490" s="9">
        <v>4</v>
      </c>
      <c r="P1490" s="9">
        <v>5</v>
      </c>
      <c r="Q1490" s="9">
        <v>4</v>
      </c>
      <c r="R1490" s="13">
        <v>50</v>
      </c>
      <c r="S1490" s="13">
        <v>0</v>
      </c>
      <c r="T1490" s="11"/>
    </row>
    <row r="1491" spans="1:20" ht="57">
      <c r="A1491" s="6">
        <v>1</v>
      </c>
      <c r="B1491" s="6"/>
      <c r="C1491" s="6"/>
      <c r="D1491" s="8" t="s">
        <v>17</v>
      </c>
      <c r="E1491" s="9"/>
      <c r="F1491" s="9"/>
      <c r="G1491" s="9"/>
      <c r="H1491" s="10" t="s">
        <v>17</v>
      </c>
      <c r="I1491" s="9"/>
      <c r="J1491" s="10" t="s">
        <v>17</v>
      </c>
      <c r="K1491" s="8" t="s">
        <v>22</v>
      </c>
      <c r="L1491" s="7" t="s">
        <v>1835</v>
      </c>
      <c r="M1491" s="7" t="s">
        <v>81</v>
      </c>
      <c r="N1491" s="9">
        <v>6800</v>
      </c>
      <c r="O1491" s="9">
        <v>1500</v>
      </c>
      <c r="P1491" s="9">
        <v>8636</v>
      </c>
      <c r="Q1491" s="9">
        <v>2059</v>
      </c>
      <c r="R1491" s="13">
        <v>30.3</v>
      </c>
      <c r="S1491" s="13">
        <v>37.299999999999997</v>
      </c>
      <c r="T1491" s="11" t="s">
        <v>3763</v>
      </c>
    </row>
    <row r="1492" spans="1:20">
      <c r="A1492" s="6">
        <v>1</v>
      </c>
      <c r="B1492" s="6"/>
      <c r="C1492" s="6"/>
      <c r="D1492" s="6"/>
      <c r="E1492" s="6"/>
      <c r="F1492" s="6"/>
      <c r="G1492" s="6"/>
      <c r="H1492" s="6"/>
      <c r="I1492" s="6"/>
      <c r="J1492" s="6"/>
      <c r="K1492" s="6"/>
      <c r="L1492" s="6"/>
      <c r="M1492" s="6"/>
      <c r="N1492" s="6"/>
      <c r="O1492" s="6"/>
      <c r="P1492" s="9"/>
      <c r="Q1492" s="6"/>
      <c r="R1492" s="6"/>
      <c r="S1492" s="6"/>
      <c r="T1492" s="11"/>
    </row>
    <row r="1493" spans="1:20" ht="57">
      <c r="A1493" s="6">
        <v>1</v>
      </c>
      <c r="B1493" s="6"/>
      <c r="C1493" s="6"/>
      <c r="D1493" s="8" t="s">
        <v>17</v>
      </c>
      <c r="E1493" s="9"/>
      <c r="F1493" s="9"/>
      <c r="G1493" s="9"/>
      <c r="H1493" s="10" t="s">
        <v>17</v>
      </c>
      <c r="I1493" s="9"/>
      <c r="J1493" s="10" t="s">
        <v>17</v>
      </c>
      <c r="K1493" s="8" t="s">
        <v>22</v>
      </c>
      <c r="L1493" s="7" t="s">
        <v>1835</v>
      </c>
      <c r="M1493" s="7" t="s">
        <v>1211</v>
      </c>
      <c r="N1493" s="9">
        <v>15</v>
      </c>
      <c r="O1493" s="9">
        <v>7</v>
      </c>
      <c r="P1493" s="9">
        <v>11</v>
      </c>
      <c r="Q1493" s="9">
        <v>4</v>
      </c>
      <c r="R1493" s="13">
        <v>26.7</v>
      </c>
      <c r="S1493" s="13">
        <v>-42.9</v>
      </c>
      <c r="T1493" s="11" t="s">
        <v>3278</v>
      </c>
    </row>
    <row r="1494" spans="1:20">
      <c r="A1494" s="6">
        <v>1</v>
      </c>
      <c r="B1494" s="6"/>
      <c r="C1494" s="6"/>
      <c r="D1494" s="6"/>
      <c r="E1494" s="6"/>
      <c r="F1494" s="6"/>
      <c r="G1494" s="6"/>
      <c r="H1494" s="6"/>
      <c r="I1494" s="6"/>
      <c r="J1494" s="6"/>
      <c r="K1494" s="6"/>
      <c r="L1494" s="6"/>
      <c r="M1494" s="6"/>
      <c r="N1494" s="6"/>
      <c r="O1494" s="6"/>
      <c r="P1494" s="9"/>
      <c r="Q1494" s="6"/>
      <c r="R1494" s="6"/>
      <c r="S1494" s="6"/>
      <c r="T1494" s="11"/>
    </row>
    <row r="1495" spans="1:20" ht="142.5">
      <c r="A1495" s="6">
        <v>1</v>
      </c>
      <c r="B1495" s="6"/>
      <c r="C1495" s="6"/>
      <c r="D1495" s="8" t="s">
        <v>17</v>
      </c>
      <c r="E1495" s="9"/>
      <c r="F1495" s="9"/>
      <c r="G1495" s="9"/>
      <c r="H1495" s="10" t="s">
        <v>17</v>
      </c>
      <c r="I1495" s="9"/>
      <c r="J1495" s="10" t="s">
        <v>17</v>
      </c>
      <c r="K1495" s="8" t="s">
        <v>22</v>
      </c>
      <c r="L1495" s="7" t="s">
        <v>1836</v>
      </c>
      <c r="M1495" s="7" t="s">
        <v>1837</v>
      </c>
      <c r="N1495" s="9">
        <v>25</v>
      </c>
      <c r="O1495" s="9">
        <v>8</v>
      </c>
      <c r="P1495" s="9">
        <v>11</v>
      </c>
      <c r="Q1495" s="9">
        <v>5</v>
      </c>
      <c r="R1495" s="13">
        <v>20</v>
      </c>
      <c r="S1495" s="13">
        <v>-37.5</v>
      </c>
      <c r="T1495" s="11" t="s">
        <v>3764</v>
      </c>
    </row>
    <row r="1496" spans="1:20">
      <c r="A1496" s="6">
        <v>1</v>
      </c>
      <c r="B1496" s="6"/>
      <c r="C1496" s="6"/>
      <c r="D1496" s="6"/>
      <c r="E1496" s="6"/>
      <c r="F1496" s="6"/>
      <c r="G1496" s="6"/>
      <c r="H1496" s="6"/>
      <c r="I1496" s="6"/>
      <c r="J1496" s="6"/>
      <c r="K1496" s="6"/>
      <c r="L1496" s="6"/>
      <c r="M1496" s="6"/>
      <c r="N1496" s="6"/>
      <c r="O1496" s="6"/>
      <c r="P1496" s="9"/>
      <c r="Q1496" s="6"/>
      <c r="R1496" s="6"/>
      <c r="S1496" s="6"/>
      <c r="T1496" s="11"/>
    </row>
    <row r="1497" spans="1:20" ht="128.25">
      <c r="A1497" s="6">
        <v>1</v>
      </c>
      <c r="B1497" s="6"/>
      <c r="C1497" s="6"/>
      <c r="D1497" s="8" t="s">
        <v>17</v>
      </c>
      <c r="E1497" s="9"/>
      <c r="F1497" s="9"/>
      <c r="G1497" s="9"/>
      <c r="H1497" s="10" t="s">
        <v>17</v>
      </c>
      <c r="I1497" s="9"/>
      <c r="J1497" s="10" t="s">
        <v>17</v>
      </c>
      <c r="K1497" s="8" t="s">
        <v>22</v>
      </c>
      <c r="L1497" s="7" t="s">
        <v>1838</v>
      </c>
      <c r="M1497" s="7" t="s">
        <v>81</v>
      </c>
      <c r="N1497" s="9">
        <v>8700</v>
      </c>
      <c r="O1497" s="9">
        <v>5300</v>
      </c>
      <c r="P1497" s="9">
        <v>5100</v>
      </c>
      <c r="Q1497" s="9">
        <v>3078</v>
      </c>
      <c r="R1497" s="13">
        <v>35.4</v>
      </c>
      <c r="S1497" s="13">
        <v>-41.9</v>
      </c>
      <c r="T1497" s="11" t="s">
        <v>1839</v>
      </c>
    </row>
    <row r="1498" spans="1:20">
      <c r="A1498" s="6">
        <v>1</v>
      </c>
      <c r="B1498" s="6"/>
      <c r="C1498" s="6"/>
      <c r="D1498" s="6"/>
      <c r="E1498" s="6"/>
      <c r="F1498" s="6"/>
      <c r="G1498" s="6"/>
      <c r="H1498" s="6"/>
      <c r="I1498" s="6"/>
      <c r="J1498" s="6"/>
      <c r="K1498" s="6"/>
      <c r="L1498" s="6"/>
      <c r="M1498" s="6"/>
      <c r="N1498" s="6"/>
      <c r="O1498" s="6"/>
      <c r="P1498" s="9"/>
      <c r="Q1498" s="6"/>
      <c r="R1498" s="6"/>
      <c r="S1498" s="6"/>
      <c r="T1498" s="11"/>
    </row>
    <row r="1499" spans="1:20" ht="28.5">
      <c r="A1499" s="6">
        <v>1</v>
      </c>
      <c r="B1499" s="6"/>
      <c r="C1499" s="6"/>
      <c r="D1499" s="8" t="s">
        <v>17</v>
      </c>
      <c r="E1499" s="9"/>
      <c r="F1499" s="9"/>
      <c r="G1499" s="9"/>
      <c r="H1499" s="10" t="s">
        <v>17</v>
      </c>
      <c r="I1499" s="9"/>
      <c r="J1499" s="10" t="s">
        <v>17</v>
      </c>
      <c r="K1499" s="8" t="s">
        <v>22</v>
      </c>
      <c r="L1499" s="7" t="s">
        <v>1840</v>
      </c>
      <c r="M1499" s="7" t="s">
        <v>1841</v>
      </c>
      <c r="N1499" s="9">
        <v>48</v>
      </c>
      <c r="O1499" s="9">
        <v>24</v>
      </c>
      <c r="P1499" s="9">
        <v>24</v>
      </c>
      <c r="Q1499" s="9">
        <v>24</v>
      </c>
      <c r="R1499" s="13">
        <v>50</v>
      </c>
      <c r="S1499" s="13">
        <v>0</v>
      </c>
      <c r="T1499" s="11"/>
    </row>
    <row r="1500" spans="1:20" ht="71.25">
      <c r="A1500" s="6">
        <v>1</v>
      </c>
      <c r="B1500" s="6"/>
      <c r="C1500" s="6"/>
      <c r="D1500" s="8" t="s">
        <v>17</v>
      </c>
      <c r="E1500" s="9"/>
      <c r="F1500" s="9"/>
      <c r="G1500" s="9"/>
      <c r="H1500" s="10" t="s">
        <v>17</v>
      </c>
      <c r="I1500" s="9"/>
      <c r="J1500" s="10" t="s">
        <v>17</v>
      </c>
      <c r="K1500" s="8" t="s">
        <v>22</v>
      </c>
      <c r="L1500" s="7" t="s">
        <v>1842</v>
      </c>
      <c r="M1500" s="7" t="s">
        <v>1117</v>
      </c>
      <c r="N1500" s="9">
        <v>15</v>
      </c>
      <c r="O1500" s="9">
        <v>6</v>
      </c>
      <c r="P1500" s="9">
        <v>19</v>
      </c>
      <c r="Q1500" s="9">
        <v>14</v>
      </c>
      <c r="R1500" s="13">
        <v>93.3</v>
      </c>
      <c r="S1500" s="13">
        <v>133.30000000000001</v>
      </c>
      <c r="T1500" s="11" t="s">
        <v>3765</v>
      </c>
    </row>
    <row r="1501" spans="1:20">
      <c r="A1501" s="6">
        <v>1</v>
      </c>
      <c r="B1501" s="6"/>
      <c r="C1501" s="6"/>
      <c r="D1501" s="6"/>
      <c r="E1501" s="6"/>
      <c r="F1501" s="6"/>
      <c r="G1501" s="6"/>
      <c r="H1501" s="6"/>
      <c r="I1501" s="6"/>
      <c r="J1501" s="6"/>
      <c r="K1501" s="6"/>
      <c r="L1501" s="7"/>
      <c r="M1501" s="6"/>
      <c r="N1501" s="6"/>
      <c r="O1501" s="6"/>
      <c r="P1501" s="9"/>
      <c r="Q1501" s="6"/>
      <c r="R1501" s="6"/>
      <c r="S1501" s="6"/>
      <c r="T1501" s="11"/>
    </row>
    <row r="1502" spans="1:20">
      <c r="A1502" s="6">
        <v>1</v>
      </c>
      <c r="B1502" s="6"/>
      <c r="C1502" s="6"/>
      <c r="D1502" s="6"/>
      <c r="E1502" s="6"/>
      <c r="F1502" s="6"/>
      <c r="G1502" s="6"/>
      <c r="H1502" s="6"/>
      <c r="I1502" s="6"/>
      <c r="J1502" s="6"/>
      <c r="K1502" s="6"/>
      <c r="L1502" s="6"/>
      <c r="M1502" s="6"/>
      <c r="N1502" s="6"/>
      <c r="O1502" s="6"/>
      <c r="P1502" s="9"/>
      <c r="Q1502" s="6"/>
      <c r="R1502" s="6"/>
      <c r="S1502" s="6"/>
      <c r="T1502" s="11"/>
    </row>
    <row r="1503" spans="1:20" ht="42.75">
      <c r="A1503" s="6">
        <v>1</v>
      </c>
      <c r="B1503" s="6"/>
      <c r="C1503" s="6"/>
      <c r="D1503" s="8" t="s">
        <v>17</v>
      </c>
      <c r="E1503" s="9"/>
      <c r="F1503" s="9"/>
      <c r="G1503" s="9"/>
      <c r="H1503" s="10" t="s">
        <v>17</v>
      </c>
      <c r="I1503" s="9"/>
      <c r="J1503" s="10" t="s">
        <v>17</v>
      </c>
      <c r="K1503" s="8" t="s">
        <v>22</v>
      </c>
      <c r="L1503" s="7" t="s">
        <v>1843</v>
      </c>
      <c r="M1503" s="7" t="s">
        <v>1844</v>
      </c>
      <c r="N1503" s="9">
        <v>210</v>
      </c>
      <c r="O1503" s="9">
        <v>80</v>
      </c>
      <c r="P1503" s="9">
        <v>83</v>
      </c>
      <c r="Q1503" s="9">
        <v>82</v>
      </c>
      <c r="R1503" s="13">
        <v>39</v>
      </c>
      <c r="S1503" s="13">
        <v>2.5</v>
      </c>
      <c r="T1503" s="11" t="s">
        <v>3766</v>
      </c>
    </row>
    <row r="1504" spans="1:20">
      <c r="A1504" s="6">
        <v>1</v>
      </c>
      <c r="B1504" s="6"/>
      <c r="C1504" s="6"/>
      <c r="D1504" s="6"/>
      <c r="E1504" s="6"/>
      <c r="F1504" s="6"/>
      <c r="G1504" s="6"/>
      <c r="H1504" s="6"/>
      <c r="I1504" s="6"/>
      <c r="J1504" s="6"/>
      <c r="K1504" s="6"/>
      <c r="L1504" s="6"/>
      <c r="M1504" s="6"/>
      <c r="N1504" s="6"/>
      <c r="O1504" s="6"/>
      <c r="P1504" s="9"/>
      <c r="Q1504" s="6"/>
      <c r="R1504" s="6"/>
      <c r="S1504" s="6"/>
      <c r="T1504" s="11"/>
    </row>
    <row r="1505" spans="1:20" ht="71.25">
      <c r="A1505" s="6">
        <v>1</v>
      </c>
      <c r="B1505" s="6"/>
      <c r="C1505" s="6"/>
      <c r="D1505" s="8" t="s">
        <v>17</v>
      </c>
      <c r="E1505" s="9"/>
      <c r="F1505" s="9"/>
      <c r="G1505" s="9"/>
      <c r="H1505" s="10" t="s">
        <v>17</v>
      </c>
      <c r="I1505" s="9"/>
      <c r="J1505" s="10" t="s">
        <v>17</v>
      </c>
      <c r="K1505" s="8" t="s">
        <v>22</v>
      </c>
      <c r="L1505" s="7" t="s">
        <v>1845</v>
      </c>
      <c r="M1505" s="7" t="s">
        <v>81</v>
      </c>
      <c r="N1505" s="9">
        <v>11700</v>
      </c>
      <c r="O1505" s="9">
        <v>4900</v>
      </c>
      <c r="P1505" s="9">
        <v>5002</v>
      </c>
      <c r="Q1505" s="9">
        <v>7808</v>
      </c>
      <c r="R1505" s="13">
        <v>66.7</v>
      </c>
      <c r="S1505" s="13">
        <v>59.3</v>
      </c>
      <c r="T1505" s="11" t="s">
        <v>1846</v>
      </c>
    </row>
    <row r="1506" spans="1:20">
      <c r="A1506" s="6">
        <v>1</v>
      </c>
      <c r="B1506" s="6"/>
      <c r="C1506" s="6"/>
      <c r="D1506" s="6"/>
      <c r="E1506" s="6"/>
      <c r="F1506" s="6"/>
      <c r="G1506" s="6"/>
      <c r="H1506" s="6"/>
      <c r="I1506" s="6"/>
      <c r="J1506" s="6"/>
      <c r="K1506" s="6"/>
      <c r="L1506" s="6"/>
      <c r="M1506" s="6"/>
      <c r="N1506" s="6"/>
      <c r="O1506" s="6"/>
      <c r="P1506" s="9"/>
      <c r="Q1506" s="6"/>
      <c r="R1506" s="6"/>
      <c r="S1506" s="6"/>
      <c r="T1506" s="11"/>
    </row>
    <row r="1507" spans="1:20" ht="71.25">
      <c r="A1507" s="6">
        <v>1</v>
      </c>
      <c r="B1507" s="6"/>
      <c r="C1507" s="6"/>
      <c r="D1507" s="8" t="s">
        <v>17</v>
      </c>
      <c r="E1507" s="9"/>
      <c r="F1507" s="9"/>
      <c r="G1507" s="9"/>
      <c r="H1507" s="10" t="s">
        <v>17</v>
      </c>
      <c r="I1507" s="9"/>
      <c r="J1507" s="10" t="s">
        <v>17</v>
      </c>
      <c r="K1507" s="8" t="s">
        <v>22</v>
      </c>
      <c r="L1507" s="7" t="s">
        <v>1847</v>
      </c>
      <c r="M1507" s="7" t="s">
        <v>1848</v>
      </c>
      <c r="N1507" s="9">
        <v>20</v>
      </c>
      <c r="O1507" s="9">
        <v>8</v>
      </c>
      <c r="P1507" s="9" t="s">
        <v>3217</v>
      </c>
      <c r="Q1507" s="9">
        <v>13</v>
      </c>
      <c r="R1507" s="13">
        <v>65</v>
      </c>
      <c r="S1507" s="13">
        <v>62.5</v>
      </c>
      <c r="T1507" s="11" t="s">
        <v>1849</v>
      </c>
    </row>
    <row r="1508" spans="1:20">
      <c r="A1508" s="6">
        <v>1</v>
      </c>
      <c r="B1508" s="6"/>
      <c r="C1508" s="6"/>
      <c r="D1508" s="6"/>
      <c r="E1508" s="6"/>
      <c r="F1508" s="6"/>
      <c r="G1508" s="6"/>
      <c r="H1508" s="6"/>
      <c r="I1508" s="6"/>
      <c r="J1508" s="6"/>
      <c r="K1508" s="6"/>
      <c r="L1508" s="6"/>
      <c r="M1508" s="6"/>
      <c r="N1508" s="6"/>
      <c r="O1508" s="6"/>
      <c r="P1508" s="6"/>
      <c r="Q1508" s="6"/>
      <c r="R1508" s="6"/>
      <c r="S1508" s="6"/>
      <c r="T1508" s="11"/>
    </row>
    <row r="1509" spans="1:20" ht="60">
      <c r="A1509" s="6">
        <v>1</v>
      </c>
      <c r="B1509" s="6"/>
      <c r="C1509" s="19" t="s">
        <v>1850</v>
      </c>
      <c r="D1509" s="8" t="s">
        <v>17</v>
      </c>
      <c r="E1509" s="9">
        <f>SUM(E1419:E1483)</f>
        <v>54874172373.590012</v>
      </c>
      <c r="F1509" s="9">
        <f>SUM(F1419:F1483)</f>
        <v>55027641217</v>
      </c>
      <c r="G1509" s="9">
        <f>IFERROR(F1509-E1509,0)</f>
        <v>153468843.4099884</v>
      </c>
      <c r="H1509" s="36">
        <f>IFERROR((F1509/E1509-1)*100,0)</f>
        <v>0.27967409214877392</v>
      </c>
      <c r="I1509" s="9">
        <v>84336136629</v>
      </c>
      <c r="J1509" s="10" t="s">
        <v>17</v>
      </c>
      <c r="K1509" s="8" t="s">
        <v>17</v>
      </c>
      <c r="L1509" s="7" t="s">
        <v>17</v>
      </c>
      <c r="M1509" s="7" t="s">
        <v>17</v>
      </c>
      <c r="N1509" s="9"/>
      <c r="O1509" s="9"/>
      <c r="P1509" s="9"/>
      <c r="Q1509" s="9"/>
      <c r="R1509" s="10" t="s">
        <v>17</v>
      </c>
      <c r="S1509" s="10" t="s">
        <v>17</v>
      </c>
      <c r="T1509" s="11" t="s">
        <v>17</v>
      </c>
    </row>
    <row r="1510" spans="1:20" ht="28.5">
      <c r="A1510" s="1">
        <v>1</v>
      </c>
      <c r="B1510" s="1"/>
      <c r="C1510" s="2" t="s">
        <v>1851</v>
      </c>
      <c r="D1510" s="14" t="s">
        <v>17</v>
      </c>
      <c r="E1510" s="15"/>
      <c r="F1510" s="15"/>
      <c r="G1510" s="15"/>
      <c r="H1510" s="16" t="s">
        <v>17</v>
      </c>
      <c r="I1510" s="15"/>
      <c r="J1510" s="16" t="s">
        <v>17</v>
      </c>
      <c r="K1510" s="14" t="s">
        <v>17</v>
      </c>
      <c r="L1510" s="3" t="s">
        <v>17</v>
      </c>
      <c r="M1510" s="3" t="s">
        <v>17</v>
      </c>
      <c r="N1510" s="15"/>
      <c r="O1510" s="15"/>
      <c r="P1510" s="15"/>
      <c r="Q1510" s="15"/>
      <c r="R1510" s="16" t="s">
        <v>17</v>
      </c>
      <c r="S1510" s="16" t="s">
        <v>17</v>
      </c>
      <c r="T1510" s="17" t="s">
        <v>17</v>
      </c>
    </row>
    <row r="1511" spans="1:20" ht="30">
      <c r="A1511" s="6">
        <v>1</v>
      </c>
      <c r="B1511" s="6"/>
      <c r="C1511" s="19" t="s">
        <v>1852</v>
      </c>
      <c r="D1511" s="8" t="s">
        <v>17</v>
      </c>
      <c r="E1511" s="9"/>
      <c r="F1511" s="9"/>
      <c r="G1511" s="9"/>
      <c r="H1511" s="10" t="s">
        <v>17</v>
      </c>
      <c r="I1511" s="9"/>
      <c r="J1511" s="10" t="s">
        <v>17</v>
      </c>
      <c r="K1511" s="8" t="s">
        <v>17</v>
      </c>
      <c r="L1511" s="7" t="s">
        <v>17</v>
      </c>
      <c r="M1511" s="7" t="s">
        <v>17</v>
      </c>
      <c r="N1511" s="9"/>
      <c r="O1511" s="9"/>
      <c r="P1511" s="9"/>
      <c r="Q1511" s="9"/>
      <c r="R1511" s="10" t="s">
        <v>17</v>
      </c>
      <c r="S1511" s="10" t="s">
        <v>17</v>
      </c>
      <c r="T1511" s="11" t="s">
        <v>17</v>
      </c>
    </row>
    <row r="1512" spans="1:20" ht="42.75">
      <c r="A1512" s="6">
        <v>1</v>
      </c>
      <c r="B1512" s="6"/>
      <c r="C1512" s="7" t="s">
        <v>1853</v>
      </c>
      <c r="D1512" s="8" t="s">
        <v>254</v>
      </c>
      <c r="E1512" s="37">
        <v>101970790.87</v>
      </c>
      <c r="F1512" s="9">
        <v>78700416</v>
      </c>
      <c r="G1512" s="9">
        <f>IFERROR(F1512-E1512,0)</f>
        <v>-23270374.870000005</v>
      </c>
      <c r="H1512" s="36">
        <f>IFERROR((F1512/E1512-1)*100,0)</f>
        <v>-22.82062801657273</v>
      </c>
      <c r="I1512" s="9">
        <v>163371303</v>
      </c>
      <c r="J1512" s="12">
        <v>48.2</v>
      </c>
      <c r="K1512" s="8" t="s">
        <v>17</v>
      </c>
      <c r="L1512" s="7" t="s">
        <v>17</v>
      </c>
      <c r="M1512" s="7" t="s">
        <v>17</v>
      </c>
      <c r="N1512" s="9"/>
      <c r="O1512" s="9"/>
      <c r="P1512" s="9"/>
      <c r="Q1512" s="9"/>
      <c r="R1512" s="10" t="s">
        <v>17</v>
      </c>
      <c r="S1512" s="10" t="s">
        <v>17</v>
      </c>
      <c r="T1512" s="11" t="s">
        <v>17</v>
      </c>
    </row>
    <row r="1513" spans="1:20" ht="28.5">
      <c r="A1513" s="6">
        <v>1</v>
      </c>
      <c r="B1513" s="6"/>
      <c r="C1513" s="7" t="s">
        <v>1854</v>
      </c>
      <c r="D1513" s="8" t="s">
        <v>17</v>
      </c>
      <c r="E1513" s="9"/>
      <c r="F1513" s="9"/>
      <c r="G1513" s="9"/>
      <c r="H1513" s="10" t="s">
        <v>17</v>
      </c>
      <c r="I1513" s="9"/>
      <c r="J1513" s="10" t="s">
        <v>17</v>
      </c>
      <c r="K1513" s="8" t="s">
        <v>22</v>
      </c>
      <c r="L1513" s="7" t="s">
        <v>1474</v>
      </c>
      <c r="M1513" s="7" t="s">
        <v>1855</v>
      </c>
      <c r="N1513" s="9">
        <v>135</v>
      </c>
      <c r="O1513" s="9">
        <v>85</v>
      </c>
      <c r="P1513" s="9">
        <v>89</v>
      </c>
      <c r="Q1513" s="9">
        <v>51</v>
      </c>
      <c r="R1513" s="13">
        <v>37.799999999999997</v>
      </c>
      <c r="S1513" s="13">
        <v>-40</v>
      </c>
      <c r="T1513" s="11" t="s">
        <v>3767</v>
      </c>
    </row>
    <row r="1514" spans="1:20" ht="28.5">
      <c r="A1514" s="6">
        <v>1</v>
      </c>
      <c r="B1514" s="6"/>
      <c r="C1514" s="6"/>
      <c r="D1514" s="8" t="s">
        <v>17</v>
      </c>
      <c r="E1514" s="9"/>
      <c r="F1514" s="9"/>
      <c r="G1514" s="9"/>
      <c r="H1514" s="10" t="s">
        <v>17</v>
      </c>
      <c r="I1514" s="9"/>
      <c r="J1514" s="10" t="s">
        <v>17</v>
      </c>
      <c r="K1514" s="8" t="s">
        <v>22</v>
      </c>
      <c r="L1514" s="7" t="s">
        <v>1856</v>
      </c>
      <c r="M1514" s="7" t="s">
        <v>81</v>
      </c>
      <c r="N1514" s="9">
        <v>255</v>
      </c>
      <c r="O1514" s="9">
        <v>135</v>
      </c>
      <c r="P1514" s="9">
        <v>119</v>
      </c>
      <c r="Q1514" s="9">
        <v>61</v>
      </c>
      <c r="R1514" s="13">
        <v>23.9</v>
      </c>
      <c r="S1514" s="13">
        <v>-54.8</v>
      </c>
      <c r="T1514" s="11" t="s">
        <v>3767</v>
      </c>
    </row>
    <row r="1515" spans="1:20" ht="28.5">
      <c r="A1515" s="6">
        <v>1</v>
      </c>
      <c r="B1515" s="6"/>
      <c r="C1515" s="6"/>
      <c r="D1515" s="8" t="s">
        <v>17</v>
      </c>
      <c r="E1515" s="9"/>
      <c r="F1515" s="9"/>
      <c r="G1515" s="9"/>
      <c r="H1515" s="10" t="s">
        <v>17</v>
      </c>
      <c r="I1515" s="9"/>
      <c r="J1515" s="10" t="s">
        <v>17</v>
      </c>
      <c r="K1515" s="8" t="s">
        <v>22</v>
      </c>
      <c r="L1515" s="7" t="s">
        <v>1857</v>
      </c>
      <c r="M1515" s="7" t="s">
        <v>81</v>
      </c>
      <c r="N1515" s="9">
        <v>535</v>
      </c>
      <c r="O1515" s="9">
        <v>235</v>
      </c>
      <c r="P1515" s="9">
        <v>276</v>
      </c>
      <c r="Q1515" s="9">
        <v>374</v>
      </c>
      <c r="R1515" s="13">
        <v>69.900000000000006</v>
      </c>
      <c r="S1515" s="13">
        <v>59.1</v>
      </c>
      <c r="T1515" s="11" t="s">
        <v>3768</v>
      </c>
    </row>
    <row r="1516" spans="1:20" ht="28.5">
      <c r="A1516" s="6">
        <v>1</v>
      </c>
      <c r="B1516" s="6"/>
      <c r="C1516" s="6"/>
      <c r="D1516" s="8" t="s">
        <v>17</v>
      </c>
      <c r="E1516" s="9"/>
      <c r="F1516" s="9"/>
      <c r="G1516" s="9"/>
      <c r="H1516" s="10" t="s">
        <v>17</v>
      </c>
      <c r="I1516" s="9"/>
      <c r="J1516" s="10" t="s">
        <v>17</v>
      </c>
      <c r="K1516" s="8" t="s">
        <v>22</v>
      </c>
      <c r="L1516" s="7" t="s">
        <v>1858</v>
      </c>
      <c r="M1516" s="7" t="s">
        <v>81</v>
      </c>
      <c r="N1516" s="9">
        <v>320</v>
      </c>
      <c r="O1516" s="9">
        <v>160</v>
      </c>
      <c r="P1516" s="9">
        <v>311</v>
      </c>
      <c r="Q1516" s="9">
        <v>114</v>
      </c>
      <c r="R1516" s="13">
        <v>35.6</v>
      </c>
      <c r="S1516" s="13">
        <v>-28.7</v>
      </c>
      <c r="T1516" s="11" t="s">
        <v>3769</v>
      </c>
    </row>
    <row r="1517" spans="1:20" ht="28.5">
      <c r="A1517" s="6">
        <v>1</v>
      </c>
      <c r="B1517" s="6"/>
      <c r="C1517" s="6"/>
      <c r="D1517" s="8" t="s">
        <v>17</v>
      </c>
      <c r="E1517" s="9"/>
      <c r="F1517" s="9"/>
      <c r="G1517" s="9"/>
      <c r="H1517" s="10" t="s">
        <v>17</v>
      </c>
      <c r="I1517" s="9"/>
      <c r="J1517" s="10" t="s">
        <v>17</v>
      </c>
      <c r="K1517" s="8" t="s">
        <v>22</v>
      </c>
      <c r="L1517" s="7" t="s">
        <v>1859</v>
      </c>
      <c r="M1517" s="7" t="s">
        <v>81</v>
      </c>
      <c r="N1517" s="9">
        <v>150</v>
      </c>
      <c r="O1517" s="9">
        <v>50</v>
      </c>
      <c r="P1517" s="9">
        <v>167</v>
      </c>
      <c r="Q1517" s="9">
        <v>49</v>
      </c>
      <c r="R1517" s="13">
        <v>32.700000000000003</v>
      </c>
      <c r="S1517" s="13">
        <v>-2</v>
      </c>
      <c r="T1517" s="11" t="s">
        <v>3769</v>
      </c>
    </row>
    <row r="1518" spans="1:20" ht="156.75">
      <c r="A1518" s="6">
        <v>1</v>
      </c>
      <c r="B1518" s="6"/>
      <c r="C1518" s="6"/>
      <c r="D1518" s="8" t="s">
        <v>17</v>
      </c>
      <c r="E1518" s="9"/>
      <c r="F1518" s="9"/>
      <c r="G1518" s="9"/>
      <c r="H1518" s="10" t="s">
        <v>17</v>
      </c>
      <c r="I1518" s="9"/>
      <c r="J1518" s="10" t="s">
        <v>17</v>
      </c>
      <c r="K1518" s="8" t="s">
        <v>22</v>
      </c>
      <c r="L1518" s="7" t="s">
        <v>1860</v>
      </c>
      <c r="M1518" s="7" t="s">
        <v>453</v>
      </c>
      <c r="N1518" s="9">
        <v>560</v>
      </c>
      <c r="O1518" s="9">
        <v>280</v>
      </c>
      <c r="P1518" s="9">
        <v>444</v>
      </c>
      <c r="Q1518" s="9">
        <v>118</v>
      </c>
      <c r="R1518" s="13">
        <v>21.1</v>
      </c>
      <c r="S1518" s="13">
        <v>-57.9</v>
      </c>
      <c r="T1518" s="11" t="s">
        <v>3770</v>
      </c>
    </row>
    <row r="1519" spans="1:20">
      <c r="A1519" s="6">
        <v>1</v>
      </c>
      <c r="B1519" s="6"/>
      <c r="C1519" s="6"/>
      <c r="D1519" s="6"/>
      <c r="E1519" s="6"/>
      <c r="F1519" s="6"/>
      <c r="G1519" s="6"/>
      <c r="H1519" s="6"/>
      <c r="I1519" s="6"/>
      <c r="J1519" s="6"/>
      <c r="K1519" s="6"/>
      <c r="L1519" s="6"/>
      <c r="M1519" s="6"/>
      <c r="N1519" s="6"/>
      <c r="O1519" s="6"/>
      <c r="P1519" s="6"/>
      <c r="Q1519" s="6"/>
      <c r="R1519" s="6"/>
      <c r="S1519" s="6"/>
      <c r="T1519" s="11"/>
    </row>
    <row r="1520" spans="1:20" ht="156.75">
      <c r="A1520" s="6">
        <v>1</v>
      </c>
      <c r="B1520" s="6"/>
      <c r="C1520" s="6"/>
      <c r="D1520" s="8" t="s">
        <v>17</v>
      </c>
      <c r="E1520" s="9"/>
      <c r="F1520" s="9"/>
      <c r="G1520" s="9"/>
      <c r="H1520" s="10" t="s">
        <v>17</v>
      </c>
      <c r="I1520" s="9"/>
      <c r="J1520" s="10" t="s">
        <v>17</v>
      </c>
      <c r="K1520" s="8" t="s">
        <v>22</v>
      </c>
      <c r="L1520" s="7" t="s">
        <v>1861</v>
      </c>
      <c r="M1520" s="7" t="s">
        <v>453</v>
      </c>
      <c r="N1520" s="9">
        <v>2800</v>
      </c>
      <c r="O1520" s="9">
        <v>1400</v>
      </c>
      <c r="P1520" s="9">
        <v>1512</v>
      </c>
      <c r="Q1520" s="9">
        <v>27</v>
      </c>
      <c r="R1520" s="13">
        <v>1</v>
      </c>
      <c r="S1520" s="13">
        <v>-98.1</v>
      </c>
      <c r="T1520" s="11" t="s">
        <v>3770</v>
      </c>
    </row>
    <row r="1521" spans="1:20">
      <c r="A1521" s="6">
        <v>1</v>
      </c>
      <c r="B1521" s="6"/>
      <c r="C1521" s="6"/>
      <c r="D1521" s="6"/>
      <c r="E1521" s="6"/>
      <c r="F1521" s="6"/>
      <c r="G1521" s="6"/>
      <c r="H1521" s="6"/>
      <c r="I1521" s="6"/>
      <c r="J1521" s="6"/>
      <c r="K1521" s="6"/>
      <c r="L1521" s="6"/>
      <c r="M1521" s="6"/>
      <c r="N1521" s="6"/>
      <c r="O1521" s="6"/>
      <c r="P1521" s="6"/>
      <c r="Q1521" s="6"/>
      <c r="R1521" s="6"/>
      <c r="S1521" s="6"/>
      <c r="T1521" s="11"/>
    </row>
    <row r="1522" spans="1:20" ht="99.75">
      <c r="A1522" s="6">
        <v>1</v>
      </c>
      <c r="B1522" s="6"/>
      <c r="C1522" s="6"/>
      <c r="D1522" s="8" t="s">
        <v>17</v>
      </c>
      <c r="E1522" s="9"/>
      <c r="F1522" s="9"/>
      <c r="G1522" s="9"/>
      <c r="H1522" s="10" t="s">
        <v>17</v>
      </c>
      <c r="I1522" s="9"/>
      <c r="J1522" s="10" t="s">
        <v>17</v>
      </c>
      <c r="K1522" s="8" t="s">
        <v>22</v>
      </c>
      <c r="L1522" s="7" t="s">
        <v>1862</v>
      </c>
      <c r="M1522" s="7" t="s">
        <v>1211</v>
      </c>
      <c r="N1522" s="9">
        <v>52</v>
      </c>
      <c r="O1522" s="9">
        <v>26</v>
      </c>
      <c r="P1522" s="9">
        <v>24</v>
      </c>
      <c r="Q1522" s="9">
        <v>24</v>
      </c>
      <c r="R1522" s="13">
        <v>46.2</v>
      </c>
      <c r="S1522" s="13">
        <v>-7.7</v>
      </c>
      <c r="T1522" s="11" t="s">
        <v>3771</v>
      </c>
    </row>
    <row r="1523" spans="1:20">
      <c r="A1523" s="6">
        <v>1</v>
      </c>
      <c r="B1523" s="6"/>
      <c r="C1523" s="6"/>
      <c r="D1523" s="6"/>
      <c r="E1523" s="6"/>
      <c r="F1523" s="6"/>
      <c r="G1523" s="6"/>
      <c r="H1523" s="6"/>
      <c r="I1523" s="6"/>
      <c r="J1523" s="6"/>
      <c r="K1523" s="6"/>
      <c r="L1523" s="6"/>
      <c r="M1523" s="6"/>
      <c r="N1523" s="6"/>
      <c r="O1523" s="6"/>
      <c r="P1523" s="6"/>
      <c r="Q1523" s="6"/>
      <c r="R1523" s="6"/>
      <c r="S1523" s="6"/>
      <c r="T1523" s="11"/>
    </row>
    <row r="1524" spans="1:20" ht="42.75">
      <c r="A1524" s="6">
        <v>1</v>
      </c>
      <c r="B1524" s="6"/>
      <c r="C1524" s="6"/>
      <c r="D1524" s="8" t="s">
        <v>17</v>
      </c>
      <c r="E1524" s="9"/>
      <c r="F1524" s="9"/>
      <c r="G1524" s="9"/>
      <c r="H1524" s="10" t="s">
        <v>17</v>
      </c>
      <c r="I1524" s="9"/>
      <c r="J1524" s="10" t="s">
        <v>17</v>
      </c>
      <c r="K1524" s="8" t="s">
        <v>22</v>
      </c>
      <c r="L1524" s="7" t="s">
        <v>1863</v>
      </c>
      <c r="M1524" s="7" t="s">
        <v>1864</v>
      </c>
      <c r="N1524" s="9">
        <v>4500</v>
      </c>
      <c r="O1524" s="9">
        <v>1800</v>
      </c>
      <c r="P1524" s="9">
        <v>2618</v>
      </c>
      <c r="Q1524" s="9">
        <v>1997</v>
      </c>
      <c r="R1524" s="13">
        <v>44.4</v>
      </c>
      <c r="S1524" s="13">
        <v>10.9</v>
      </c>
      <c r="T1524" s="11" t="s">
        <v>3772</v>
      </c>
    </row>
    <row r="1525" spans="1:20">
      <c r="A1525" s="6">
        <v>1</v>
      </c>
      <c r="B1525" s="6"/>
      <c r="C1525" s="6"/>
      <c r="D1525" s="6"/>
      <c r="E1525" s="6"/>
      <c r="F1525" s="6"/>
      <c r="G1525" s="6"/>
      <c r="H1525" s="6"/>
      <c r="I1525" s="6"/>
      <c r="J1525" s="6"/>
      <c r="K1525" s="6"/>
      <c r="L1525" s="6"/>
      <c r="M1525" s="6"/>
      <c r="N1525" s="6"/>
      <c r="O1525" s="6"/>
      <c r="P1525" s="6"/>
      <c r="Q1525" s="6"/>
      <c r="R1525" s="6"/>
      <c r="S1525" s="6"/>
      <c r="T1525" s="11"/>
    </row>
    <row r="1526" spans="1:20" ht="28.5">
      <c r="A1526" s="6">
        <v>1</v>
      </c>
      <c r="B1526" s="6"/>
      <c r="C1526" s="6"/>
      <c r="D1526" s="8" t="s">
        <v>17</v>
      </c>
      <c r="E1526" s="9"/>
      <c r="F1526" s="9"/>
      <c r="G1526" s="9"/>
      <c r="H1526" s="10" t="s">
        <v>17</v>
      </c>
      <c r="I1526" s="9"/>
      <c r="J1526" s="10" t="s">
        <v>17</v>
      </c>
      <c r="K1526" s="8" t="s">
        <v>22</v>
      </c>
      <c r="L1526" s="7" t="s">
        <v>1865</v>
      </c>
      <c r="M1526" s="7" t="s">
        <v>1866</v>
      </c>
      <c r="N1526" s="9">
        <v>4500</v>
      </c>
      <c r="O1526" s="9">
        <v>1300</v>
      </c>
      <c r="P1526" s="9">
        <v>1608</v>
      </c>
      <c r="Q1526" s="9">
        <v>1920</v>
      </c>
      <c r="R1526" s="13">
        <v>42.7</v>
      </c>
      <c r="S1526" s="13">
        <v>47.7</v>
      </c>
      <c r="T1526" s="11" t="s">
        <v>3773</v>
      </c>
    </row>
    <row r="1527" spans="1:20" ht="156.75">
      <c r="A1527" s="6">
        <v>1</v>
      </c>
      <c r="B1527" s="6"/>
      <c r="C1527" s="6"/>
      <c r="D1527" s="8" t="s">
        <v>17</v>
      </c>
      <c r="E1527" s="9"/>
      <c r="F1527" s="9"/>
      <c r="G1527" s="9"/>
      <c r="H1527" s="10" t="s">
        <v>17</v>
      </c>
      <c r="I1527" s="9"/>
      <c r="J1527" s="10" t="s">
        <v>17</v>
      </c>
      <c r="K1527" s="8" t="s">
        <v>22</v>
      </c>
      <c r="L1527" s="7" t="s">
        <v>1867</v>
      </c>
      <c r="M1527" s="7" t="s">
        <v>1866</v>
      </c>
      <c r="N1527" s="9">
        <v>2000</v>
      </c>
      <c r="O1527" s="9">
        <v>1000</v>
      </c>
      <c r="P1527" s="9">
        <v>985</v>
      </c>
      <c r="Q1527" s="9">
        <v>631</v>
      </c>
      <c r="R1527" s="13">
        <v>31.6</v>
      </c>
      <c r="S1527" s="13">
        <v>-36.9</v>
      </c>
      <c r="T1527" s="11" t="s">
        <v>3770</v>
      </c>
    </row>
    <row r="1528" spans="1:20">
      <c r="A1528" s="6">
        <v>1</v>
      </c>
      <c r="B1528" s="6"/>
      <c r="C1528" s="6"/>
      <c r="D1528" s="6"/>
      <c r="E1528" s="6"/>
      <c r="F1528" s="6"/>
      <c r="G1528" s="6"/>
      <c r="H1528" s="6"/>
      <c r="I1528" s="6"/>
      <c r="J1528" s="6"/>
      <c r="K1528" s="6"/>
      <c r="L1528" s="6"/>
      <c r="M1528" s="6"/>
      <c r="N1528" s="6"/>
      <c r="O1528" s="6"/>
      <c r="P1528" s="6"/>
      <c r="Q1528" s="6"/>
      <c r="R1528" s="6"/>
      <c r="S1528" s="6"/>
      <c r="T1528" s="11"/>
    </row>
    <row r="1529" spans="1:20">
      <c r="A1529" s="6">
        <v>1</v>
      </c>
      <c r="B1529" s="6"/>
      <c r="C1529" s="6"/>
      <c r="D1529" s="6"/>
      <c r="E1529" s="6"/>
      <c r="F1529" s="6"/>
      <c r="G1529" s="6"/>
      <c r="H1529" s="6"/>
      <c r="I1529" s="6"/>
      <c r="J1529" s="6"/>
      <c r="K1529" s="6"/>
      <c r="L1529" s="6"/>
      <c r="M1529" s="6"/>
      <c r="N1529" s="6"/>
      <c r="O1529" s="6"/>
      <c r="P1529" s="6"/>
      <c r="Q1529" s="6"/>
      <c r="R1529" s="6"/>
      <c r="S1529" s="6"/>
      <c r="T1529" s="11"/>
    </row>
    <row r="1530" spans="1:20" ht="256.5">
      <c r="A1530" s="6">
        <v>1</v>
      </c>
      <c r="B1530" s="6"/>
      <c r="C1530" s="6"/>
      <c r="D1530" s="8" t="s">
        <v>17</v>
      </c>
      <c r="E1530" s="9"/>
      <c r="F1530" s="9"/>
      <c r="G1530" s="9"/>
      <c r="H1530" s="10" t="s">
        <v>17</v>
      </c>
      <c r="I1530" s="9"/>
      <c r="J1530" s="10" t="s">
        <v>17</v>
      </c>
      <c r="K1530" s="8" t="s">
        <v>22</v>
      </c>
      <c r="L1530" s="7" t="s">
        <v>1868</v>
      </c>
      <c r="M1530" s="7" t="s">
        <v>81</v>
      </c>
      <c r="N1530" s="9">
        <v>27450</v>
      </c>
      <c r="O1530" s="9">
        <v>13725</v>
      </c>
      <c r="P1530" s="9">
        <v>23415</v>
      </c>
      <c r="Q1530" s="9">
        <v>631</v>
      </c>
      <c r="R1530" s="13">
        <v>2.2999999999999998</v>
      </c>
      <c r="S1530" s="13">
        <v>-95.4</v>
      </c>
      <c r="T1530" s="11" t="s">
        <v>3774</v>
      </c>
    </row>
    <row r="1531" spans="1:20">
      <c r="A1531" s="6">
        <v>1</v>
      </c>
      <c r="B1531" s="6"/>
      <c r="C1531" s="6"/>
      <c r="D1531" s="6"/>
      <c r="E1531" s="6"/>
      <c r="F1531" s="6"/>
      <c r="G1531" s="6"/>
      <c r="H1531" s="6"/>
      <c r="I1531" s="6"/>
      <c r="J1531" s="6"/>
      <c r="K1531" s="6"/>
      <c r="L1531" s="6"/>
      <c r="M1531" s="6"/>
      <c r="N1531" s="6"/>
      <c r="O1531" s="6"/>
      <c r="Q1531" s="6"/>
      <c r="R1531" s="6"/>
      <c r="S1531" s="6"/>
      <c r="T1531" s="11"/>
    </row>
    <row r="1532" spans="1:20" ht="313.5">
      <c r="A1532" s="6">
        <v>1</v>
      </c>
      <c r="B1532" s="6"/>
      <c r="C1532" s="6"/>
      <c r="D1532" s="8" t="s">
        <v>17</v>
      </c>
      <c r="E1532" s="9"/>
      <c r="F1532" s="9"/>
      <c r="G1532" s="9"/>
      <c r="H1532" s="10" t="s">
        <v>17</v>
      </c>
      <c r="I1532" s="9"/>
      <c r="J1532" s="10" t="s">
        <v>17</v>
      </c>
      <c r="K1532" s="8" t="s">
        <v>22</v>
      </c>
      <c r="L1532" s="7" t="s">
        <v>1869</v>
      </c>
      <c r="M1532" s="7" t="s">
        <v>81</v>
      </c>
      <c r="N1532" s="9">
        <v>223518</v>
      </c>
      <c r="O1532" s="9">
        <v>111759</v>
      </c>
      <c r="P1532" s="9">
        <v>123813</v>
      </c>
      <c r="Q1532" s="9">
        <v>59978</v>
      </c>
      <c r="R1532" s="13">
        <v>26.8</v>
      </c>
      <c r="S1532" s="13">
        <v>-46.3</v>
      </c>
      <c r="T1532" s="11" t="s">
        <v>3775</v>
      </c>
    </row>
    <row r="1533" spans="1:20">
      <c r="A1533" s="6">
        <v>1</v>
      </c>
      <c r="B1533" s="6"/>
      <c r="C1533" s="6"/>
      <c r="D1533" s="6"/>
      <c r="E1533" s="6"/>
      <c r="F1533" s="6"/>
      <c r="G1533" s="6"/>
      <c r="H1533" s="6"/>
      <c r="I1533" s="6"/>
      <c r="J1533" s="6"/>
      <c r="K1533" s="6"/>
      <c r="L1533" s="6"/>
      <c r="M1533" s="6"/>
      <c r="N1533" s="6"/>
      <c r="O1533" s="6"/>
      <c r="P1533" s="6"/>
      <c r="Q1533" s="6"/>
      <c r="R1533" s="6"/>
      <c r="S1533" s="6"/>
      <c r="T1533" s="11"/>
    </row>
    <row r="1534" spans="1:20" ht="57">
      <c r="A1534" s="6">
        <v>1</v>
      </c>
      <c r="B1534" s="6"/>
      <c r="C1534" s="7" t="s">
        <v>1870</v>
      </c>
      <c r="D1534" s="8" t="s">
        <v>254</v>
      </c>
      <c r="E1534" s="9"/>
      <c r="F1534" s="9">
        <v>72069990</v>
      </c>
      <c r="G1534" s="9">
        <f>IFERROR(F1534-E1534,0)</f>
        <v>72069990</v>
      </c>
      <c r="H1534" s="36">
        <f>IFERROR((F1534/E1534-1)*100,0)</f>
        <v>0</v>
      </c>
      <c r="I1534" s="9">
        <v>184569787</v>
      </c>
      <c r="J1534" s="12">
        <v>39</v>
      </c>
      <c r="K1534" s="8" t="s">
        <v>17</v>
      </c>
      <c r="L1534" s="7" t="s">
        <v>17</v>
      </c>
      <c r="M1534" s="7" t="s">
        <v>17</v>
      </c>
      <c r="N1534" s="9"/>
      <c r="O1534" s="9"/>
      <c r="P1534" s="9"/>
      <c r="Q1534" s="9"/>
      <c r="R1534" s="10" t="s">
        <v>17</v>
      </c>
      <c r="S1534" s="10" t="s">
        <v>17</v>
      </c>
      <c r="T1534" s="11" t="s">
        <v>17</v>
      </c>
    </row>
    <row r="1535" spans="1:20" ht="71.25">
      <c r="A1535" s="6">
        <v>1</v>
      </c>
      <c r="B1535" s="6"/>
      <c r="C1535" s="7" t="s">
        <v>1854</v>
      </c>
      <c r="D1535" s="8" t="s">
        <v>17</v>
      </c>
      <c r="E1535" s="9"/>
      <c r="F1535" s="9"/>
      <c r="G1535" s="9"/>
      <c r="H1535" s="10" t="s">
        <v>17</v>
      </c>
      <c r="I1535" s="9"/>
      <c r="J1535" s="10" t="s">
        <v>17</v>
      </c>
      <c r="K1535" s="8" t="s">
        <v>22</v>
      </c>
      <c r="L1535" s="7" t="s">
        <v>1871</v>
      </c>
      <c r="M1535" s="7" t="s">
        <v>1872</v>
      </c>
      <c r="N1535" s="9">
        <v>35222</v>
      </c>
      <c r="O1535" s="9">
        <v>17611</v>
      </c>
      <c r="P1535" s="9">
        <v>16000</v>
      </c>
      <c r="Q1535" s="9">
        <v>14664</v>
      </c>
      <c r="R1535" s="13">
        <v>41.6</v>
      </c>
      <c r="S1535" s="13">
        <v>-16.7</v>
      </c>
      <c r="T1535" s="11" t="s">
        <v>3279</v>
      </c>
    </row>
    <row r="1536" spans="1:20">
      <c r="A1536" s="6">
        <v>1</v>
      </c>
      <c r="B1536" s="6"/>
      <c r="C1536" s="6"/>
      <c r="D1536" s="6"/>
      <c r="E1536" s="6"/>
      <c r="F1536" s="6"/>
      <c r="G1536" s="6"/>
      <c r="H1536" s="6"/>
      <c r="I1536" s="6"/>
      <c r="J1536" s="6"/>
      <c r="K1536" s="6"/>
      <c r="L1536" s="6"/>
      <c r="M1536" s="6"/>
      <c r="N1536" s="6"/>
      <c r="O1536" s="6"/>
      <c r="P1536" s="6"/>
      <c r="Q1536" s="6"/>
      <c r="R1536" s="6"/>
      <c r="S1536" s="6"/>
      <c r="T1536" s="11"/>
    </row>
    <row r="1537" spans="1:33" ht="28.5">
      <c r="A1537" s="6">
        <v>1</v>
      </c>
      <c r="B1537" s="6"/>
      <c r="C1537" s="7" t="s">
        <v>1854</v>
      </c>
      <c r="D1537" s="6"/>
      <c r="E1537" s="6"/>
      <c r="F1537" s="6"/>
      <c r="G1537" s="6"/>
      <c r="H1537" s="6"/>
      <c r="I1537" s="6"/>
      <c r="J1537" s="6"/>
      <c r="K1537" s="6"/>
      <c r="L1537" s="6"/>
      <c r="M1537" s="6"/>
      <c r="N1537" s="6"/>
      <c r="O1537" s="6"/>
      <c r="P1537" s="6"/>
      <c r="Q1537" s="6"/>
      <c r="R1537" s="6"/>
      <c r="S1537" s="6"/>
      <c r="T1537" s="11"/>
    </row>
    <row r="1538" spans="1:33" ht="57">
      <c r="A1538" s="6">
        <v>1</v>
      </c>
      <c r="B1538" s="6"/>
      <c r="C1538" s="6"/>
      <c r="D1538" s="8" t="s">
        <v>17</v>
      </c>
      <c r="E1538" s="9"/>
      <c r="F1538" s="9"/>
      <c r="G1538" s="9"/>
      <c r="H1538" s="10" t="s">
        <v>17</v>
      </c>
      <c r="I1538" s="9"/>
      <c r="J1538" s="10" t="s">
        <v>17</v>
      </c>
      <c r="K1538" s="8" t="s">
        <v>22</v>
      </c>
      <c r="L1538" s="7" t="s">
        <v>1873</v>
      </c>
      <c r="M1538" s="7" t="s">
        <v>1872</v>
      </c>
      <c r="N1538" s="9">
        <v>8000</v>
      </c>
      <c r="O1538" s="9">
        <v>4000</v>
      </c>
      <c r="P1538" s="9">
        <v>5766</v>
      </c>
      <c r="Q1538" s="9">
        <v>5779</v>
      </c>
      <c r="R1538" s="13">
        <v>72.2</v>
      </c>
      <c r="S1538" s="13">
        <v>44.5</v>
      </c>
      <c r="T1538" s="11" t="s">
        <v>1874</v>
      </c>
    </row>
    <row r="1539" spans="1:33">
      <c r="A1539" s="6">
        <v>1</v>
      </c>
      <c r="B1539" s="6"/>
      <c r="C1539" s="6"/>
      <c r="D1539" s="6"/>
      <c r="E1539" s="6"/>
      <c r="F1539" s="6"/>
      <c r="G1539" s="6"/>
      <c r="H1539" s="6"/>
      <c r="I1539" s="6"/>
      <c r="J1539" s="6"/>
      <c r="K1539" s="6"/>
      <c r="L1539" s="6"/>
      <c r="M1539" s="6"/>
      <c r="N1539" s="6"/>
      <c r="O1539" s="6"/>
      <c r="P1539" s="6"/>
      <c r="Q1539" s="6"/>
      <c r="R1539" s="6"/>
      <c r="S1539" s="6"/>
      <c r="T1539" s="11"/>
    </row>
    <row r="1540" spans="1:33" ht="57">
      <c r="A1540" s="6">
        <v>1</v>
      </c>
      <c r="B1540" s="6"/>
      <c r="C1540" s="7" t="s">
        <v>1875</v>
      </c>
      <c r="D1540" s="8" t="s">
        <v>254</v>
      </c>
      <c r="E1540" s="37">
        <v>16794527.98</v>
      </c>
      <c r="F1540" s="9">
        <v>12143202</v>
      </c>
      <c r="G1540" s="9">
        <f>IFERROR(F1540-E1540,0)</f>
        <v>-4651325.9800000004</v>
      </c>
      <c r="H1540" s="36">
        <f>IFERROR((F1540/E1540-1)*100,0)</f>
        <v>-27.695485014756571</v>
      </c>
      <c r="I1540" s="9">
        <v>27857541</v>
      </c>
      <c r="J1540" s="12">
        <v>43.6</v>
      </c>
      <c r="K1540" s="8" t="s">
        <v>17</v>
      </c>
      <c r="L1540" s="7" t="s">
        <v>17</v>
      </c>
      <c r="M1540" s="7" t="s">
        <v>17</v>
      </c>
      <c r="N1540" s="9"/>
      <c r="O1540" s="9"/>
      <c r="P1540" s="9"/>
      <c r="Q1540" s="9"/>
      <c r="R1540" s="10" t="s">
        <v>17</v>
      </c>
      <c r="S1540" s="10" t="s">
        <v>17</v>
      </c>
      <c r="T1540" s="11" t="s">
        <v>17</v>
      </c>
    </row>
    <row r="1541" spans="1:33" ht="42.75">
      <c r="A1541" s="6">
        <v>1</v>
      </c>
      <c r="B1541" s="6"/>
      <c r="C1541" s="7" t="s">
        <v>1854</v>
      </c>
      <c r="D1541" s="8" t="s">
        <v>17</v>
      </c>
      <c r="E1541" s="9"/>
      <c r="F1541" s="9"/>
      <c r="G1541" s="9"/>
      <c r="H1541" s="10" t="s">
        <v>17</v>
      </c>
      <c r="I1541" s="9"/>
      <c r="J1541" s="10" t="s">
        <v>17</v>
      </c>
      <c r="K1541" s="8" t="s">
        <v>22</v>
      </c>
      <c r="L1541" s="7" t="s">
        <v>1876</v>
      </c>
      <c r="M1541" s="7" t="s">
        <v>313</v>
      </c>
      <c r="N1541" s="9">
        <v>2100</v>
      </c>
      <c r="O1541" s="9">
        <v>1050</v>
      </c>
      <c r="P1541" s="9">
        <v>2011</v>
      </c>
      <c r="Q1541" s="9">
        <v>1776</v>
      </c>
      <c r="R1541" s="13">
        <v>84.6</v>
      </c>
      <c r="S1541" s="13">
        <v>69.099999999999994</v>
      </c>
      <c r="T1541" s="11" t="s">
        <v>3776</v>
      </c>
    </row>
    <row r="1542" spans="1:33" ht="42.75">
      <c r="A1542" s="6">
        <v>1</v>
      </c>
      <c r="B1542" s="6"/>
      <c r="C1542" s="6"/>
      <c r="D1542" s="8" t="s">
        <v>17</v>
      </c>
      <c r="E1542" s="9"/>
      <c r="F1542" s="9"/>
      <c r="G1542" s="9"/>
      <c r="H1542" s="10" t="s">
        <v>17</v>
      </c>
      <c r="I1542" s="9"/>
      <c r="J1542" s="10" t="s">
        <v>17</v>
      </c>
      <c r="K1542" s="8" t="s">
        <v>22</v>
      </c>
      <c r="L1542" s="7" t="s">
        <v>1877</v>
      </c>
      <c r="M1542" s="7" t="s">
        <v>310</v>
      </c>
      <c r="N1542" s="9">
        <v>2000</v>
      </c>
      <c r="O1542" s="9">
        <v>1000</v>
      </c>
      <c r="P1542" s="9">
        <v>1167</v>
      </c>
      <c r="Q1542" s="9">
        <v>1292</v>
      </c>
      <c r="R1542" s="13">
        <v>64.599999999999994</v>
      </c>
      <c r="S1542" s="13">
        <v>29.2</v>
      </c>
      <c r="T1542" s="11" t="s">
        <v>3776</v>
      </c>
    </row>
    <row r="1543" spans="1:33" ht="42.75">
      <c r="A1543" s="6">
        <v>1</v>
      </c>
      <c r="B1543" s="6"/>
      <c r="C1543" s="6"/>
      <c r="D1543" s="8" t="s">
        <v>17</v>
      </c>
      <c r="E1543" s="9"/>
      <c r="F1543" s="9"/>
      <c r="G1543" s="9"/>
      <c r="H1543" s="10" t="s">
        <v>17</v>
      </c>
      <c r="I1543" s="9"/>
      <c r="J1543" s="10" t="s">
        <v>17</v>
      </c>
      <c r="K1543" s="8" t="s">
        <v>22</v>
      </c>
      <c r="L1543" s="7" t="s">
        <v>1878</v>
      </c>
      <c r="M1543" s="7" t="s">
        <v>196</v>
      </c>
      <c r="N1543" s="9">
        <v>800</v>
      </c>
      <c r="O1543" s="9">
        <v>400</v>
      </c>
      <c r="P1543" s="9">
        <v>1426</v>
      </c>
      <c r="Q1543" s="9">
        <v>880</v>
      </c>
      <c r="R1543" s="13">
        <v>110</v>
      </c>
      <c r="S1543" s="13">
        <v>120</v>
      </c>
      <c r="T1543" s="11" t="s">
        <v>3776</v>
      </c>
    </row>
    <row r="1544" spans="1:33" ht="28.5">
      <c r="A1544" s="6">
        <v>1</v>
      </c>
      <c r="B1544" s="6"/>
      <c r="C1544" s="6"/>
      <c r="D1544" s="8" t="s">
        <v>17</v>
      </c>
      <c r="E1544" s="9"/>
      <c r="F1544" s="9"/>
      <c r="G1544" s="9"/>
      <c r="H1544" s="10" t="s">
        <v>17</v>
      </c>
      <c r="I1544" s="9"/>
      <c r="J1544" s="10" t="s">
        <v>17</v>
      </c>
      <c r="K1544" s="8" t="s">
        <v>22</v>
      </c>
      <c r="L1544" s="7" t="s">
        <v>1879</v>
      </c>
      <c r="M1544" s="7" t="s">
        <v>196</v>
      </c>
      <c r="N1544" s="9">
        <v>4</v>
      </c>
      <c r="O1544" s="9">
        <v>2</v>
      </c>
      <c r="P1544" s="9">
        <v>0</v>
      </c>
      <c r="Q1544" s="9">
        <v>0</v>
      </c>
      <c r="R1544" s="10" t="s">
        <v>25</v>
      </c>
      <c r="S1544" s="10" t="s">
        <v>25</v>
      </c>
      <c r="T1544" s="11" t="s">
        <v>1880</v>
      </c>
    </row>
    <row r="1545" spans="1:33" ht="28.5">
      <c r="A1545" s="6">
        <v>1</v>
      </c>
      <c r="B1545" s="6"/>
      <c r="C1545" s="6"/>
      <c r="D1545" s="8" t="s">
        <v>17</v>
      </c>
      <c r="E1545" s="9"/>
      <c r="F1545" s="9"/>
      <c r="G1545" s="9"/>
      <c r="H1545" s="10" t="s">
        <v>17</v>
      </c>
      <c r="I1545" s="9"/>
      <c r="J1545" s="10" t="s">
        <v>17</v>
      </c>
      <c r="K1545" s="8" t="s">
        <v>22</v>
      </c>
      <c r="L1545" s="7" t="s">
        <v>1881</v>
      </c>
      <c r="M1545" s="7" t="s">
        <v>1211</v>
      </c>
      <c r="N1545" s="9">
        <v>320</v>
      </c>
      <c r="O1545" s="9">
        <v>160</v>
      </c>
      <c r="P1545" s="9">
        <v>74</v>
      </c>
      <c r="Q1545" s="9">
        <v>35</v>
      </c>
      <c r="R1545" s="13">
        <v>10.9</v>
      </c>
      <c r="S1545" s="13">
        <v>-78.099999999999994</v>
      </c>
      <c r="T1545" s="11" t="s">
        <v>1880</v>
      </c>
    </row>
    <row r="1546" spans="1:33" ht="42.75">
      <c r="A1546" s="6">
        <v>1</v>
      </c>
      <c r="B1546" s="6"/>
      <c r="C1546" s="6"/>
      <c r="D1546" s="8" t="s">
        <v>17</v>
      </c>
      <c r="E1546" s="9"/>
      <c r="F1546" s="9"/>
      <c r="G1546" s="9"/>
      <c r="H1546" s="10" t="s">
        <v>17</v>
      </c>
      <c r="I1546" s="9"/>
      <c r="J1546" s="10" t="s">
        <v>17</v>
      </c>
      <c r="K1546" s="8" t="s">
        <v>22</v>
      </c>
      <c r="L1546" s="7" t="s">
        <v>1882</v>
      </c>
      <c r="M1546" s="7" t="s">
        <v>313</v>
      </c>
      <c r="N1546" s="9">
        <v>30</v>
      </c>
      <c r="O1546" s="9">
        <v>10</v>
      </c>
      <c r="P1546" s="9">
        <v>5</v>
      </c>
      <c r="Q1546" s="9">
        <v>116</v>
      </c>
      <c r="R1546" s="13">
        <v>386.7</v>
      </c>
      <c r="S1546" s="13">
        <v>1060</v>
      </c>
      <c r="T1546" s="11" t="s">
        <v>3776</v>
      </c>
    </row>
    <row r="1547" spans="1:33" ht="28.5">
      <c r="A1547" s="6">
        <v>1</v>
      </c>
      <c r="B1547" s="6"/>
      <c r="C1547" s="6"/>
      <c r="D1547" s="8" t="s">
        <v>17</v>
      </c>
      <c r="E1547" s="9"/>
      <c r="F1547" s="9"/>
      <c r="G1547" s="9"/>
      <c r="H1547" s="10" t="s">
        <v>17</v>
      </c>
      <c r="I1547" s="9"/>
      <c r="J1547" s="10" t="s">
        <v>17</v>
      </c>
      <c r="K1547" s="8" t="s">
        <v>22</v>
      </c>
      <c r="L1547" s="7" t="s">
        <v>1883</v>
      </c>
      <c r="M1547" s="7" t="s">
        <v>313</v>
      </c>
      <c r="N1547" s="9">
        <v>4</v>
      </c>
      <c r="O1547" s="9">
        <v>2</v>
      </c>
      <c r="P1547" s="9">
        <v>0</v>
      </c>
      <c r="Q1547" s="9">
        <v>0</v>
      </c>
      <c r="R1547" s="10" t="s">
        <v>25</v>
      </c>
      <c r="S1547" s="10" t="s">
        <v>25</v>
      </c>
      <c r="T1547" s="11" t="s">
        <v>1880</v>
      </c>
    </row>
    <row r="1548" spans="1:33" ht="57">
      <c r="A1548" s="6">
        <v>1</v>
      </c>
      <c r="B1548" s="6"/>
      <c r="C1548" s="7" t="s">
        <v>1884</v>
      </c>
      <c r="D1548" s="8" t="s">
        <v>254</v>
      </c>
      <c r="E1548" s="9"/>
      <c r="F1548" s="9">
        <v>12756149</v>
      </c>
      <c r="G1548" s="9">
        <f>IFERROR(F1548-E1548,0)</f>
        <v>12756149</v>
      </c>
      <c r="H1548" s="36">
        <f>IFERROR((F1548/E1548-1)*100,0)</f>
        <v>0</v>
      </c>
      <c r="I1548" s="9">
        <v>41803966</v>
      </c>
      <c r="J1548" s="12">
        <v>30.5</v>
      </c>
      <c r="K1548" s="8" t="s">
        <v>17</v>
      </c>
      <c r="L1548" s="7" t="s">
        <v>17</v>
      </c>
      <c r="M1548" s="7" t="s">
        <v>17</v>
      </c>
      <c r="N1548" s="9"/>
      <c r="O1548" s="9"/>
      <c r="P1548" s="9"/>
      <c r="Q1548" s="9"/>
      <c r="R1548" s="10" t="s">
        <v>17</v>
      </c>
      <c r="S1548" s="10" t="s">
        <v>17</v>
      </c>
      <c r="T1548" s="11" t="s">
        <v>17</v>
      </c>
    </row>
    <row r="1549" spans="1:33" ht="28.5">
      <c r="A1549" s="6">
        <v>1</v>
      </c>
      <c r="B1549" s="6"/>
      <c r="C1549" s="7" t="s">
        <v>1854</v>
      </c>
      <c r="D1549" s="8" t="s">
        <v>17</v>
      </c>
      <c r="E1549" s="9"/>
      <c r="F1549" s="9"/>
      <c r="G1549" s="9"/>
      <c r="H1549" s="10" t="s">
        <v>17</v>
      </c>
      <c r="I1549" s="9"/>
      <c r="J1549" s="10" t="s">
        <v>17</v>
      </c>
      <c r="K1549" s="8" t="s">
        <v>22</v>
      </c>
      <c r="L1549" s="7" t="s">
        <v>1885</v>
      </c>
      <c r="M1549" s="7" t="s">
        <v>386</v>
      </c>
      <c r="N1549" s="9">
        <v>1750</v>
      </c>
      <c r="O1549" s="9">
        <v>850</v>
      </c>
      <c r="P1549" s="9">
        <v>760</v>
      </c>
      <c r="Q1549" s="9">
        <v>1167</v>
      </c>
      <c r="R1549" s="13">
        <v>66.7</v>
      </c>
      <c r="S1549" s="13">
        <v>37.299999999999997</v>
      </c>
      <c r="T1549" s="11" t="s">
        <v>3280</v>
      </c>
    </row>
    <row r="1550" spans="1:33" ht="28.5">
      <c r="A1550" s="6">
        <v>1</v>
      </c>
      <c r="B1550" s="6"/>
      <c r="C1550" s="6"/>
      <c r="D1550" s="8" t="s">
        <v>17</v>
      </c>
      <c r="E1550" s="9"/>
      <c r="F1550" s="9"/>
      <c r="G1550" s="9"/>
      <c r="H1550" s="10" t="s">
        <v>17</v>
      </c>
      <c r="I1550" s="9"/>
      <c r="J1550" s="10" t="s">
        <v>17</v>
      </c>
      <c r="K1550" s="8" t="s">
        <v>22</v>
      </c>
      <c r="L1550" s="7" t="s">
        <v>1886</v>
      </c>
      <c r="M1550" s="7" t="s">
        <v>313</v>
      </c>
      <c r="N1550" s="9">
        <v>110</v>
      </c>
      <c r="O1550" s="9">
        <v>50</v>
      </c>
      <c r="P1550" s="9">
        <v>40</v>
      </c>
      <c r="Q1550" s="9">
        <v>59</v>
      </c>
      <c r="R1550" s="13">
        <v>53.6</v>
      </c>
      <c r="S1550" s="13">
        <v>18</v>
      </c>
      <c r="T1550" s="11" t="s">
        <v>3280</v>
      </c>
    </row>
    <row r="1551" spans="1:33" ht="28.5">
      <c r="A1551" s="6">
        <v>1</v>
      </c>
      <c r="B1551" s="6"/>
      <c r="C1551" s="7" t="s">
        <v>1887</v>
      </c>
      <c r="D1551" s="8" t="s">
        <v>254</v>
      </c>
      <c r="E1551" s="37">
        <v>11982339.58</v>
      </c>
      <c r="F1551" s="9">
        <v>13738193</v>
      </c>
      <c r="G1551" s="9">
        <f>IFERROR(F1551-E1551,0)</f>
        <v>1755853.42</v>
      </c>
      <c r="H1551" s="36">
        <f>IFERROR((F1551/E1551-1)*100,0)</f>
        <v>14.653677675190702</v>
      </c>
      <c r="I1551" s="9">
        <v>40084609</v>
      </c>
      <c r="J1551" s="12">
        <v>34.299999999999997</v>
      </c>
      <c r="K1551" s="8" t="s">
        <v>17</v>
      </c>
      <c r="L1551" s="7" t="s">
        <v>17</v>
      </c>
      <c r="M1551" s="7" t="s">
        <v>17</v>
      </c>
      <c r="N1551" s="9"/>
      <c r="O1551" s="9"/>
      <c r="P1551" s="9"/>
      <c r="Q1551" s="9"/>
      <c r="R1551" s="10" t="s">
        <v>17</v>
      </c>
      <c r="S1551" s="10" t="s">
        <v>17</v>
      </c>
      <c r="T1551" s="11" t="s">
        <v>17</v>
      </c>
    </row>
    <row r="1552" spans="1:33" ht="57">
      <c r="A1552" s="6">
        <v>1</v>
      </c>
      <c r="B1552" s="6"/>
      <c r="C1552" s="7" t="s">
        <v>1854</v>
      </c>
      <c r="D1552" s="8" t="s">
        <v>17</v>
      </c>
      <c r="E1552" s="9"/>
      <c r="F1552" s="9"/>
      <c r="G1552" s="9"/>
      <c r="H1552" s="10" t="s">
        <v>17</v>
      </c>
      <c r="I1552" s="9"/>
      <c r="J1552" s="10" t="s">
        <v>17</v>
      </c>
      <c r="K1552" s="8" t="s">
        <v>22</v>
      </c>
      <c r="L1552" s="7" t="s">
        <v>1474</v>
      </c>
      <c r="M1552" s="7" t="s">
        <v>70</v>
      </c>
      <c r="N1552" s="9">
        <v>660</v>
      </c>
      <c r="O1552" s="9">
        <v>320</v>
      </c>
      <c r="P1552" s="9">
        <v>392</v>
      </c>
      <c r="Q1552" s="9">
        <v>246</v>
      </c>
      <c r="R1552" s="13">
        <v>37.299999999999997</v>
      </c>
      <c r="S1552" s="13">
        <v>-23.1</v>
      </c>
      <c r="T1552" s="11" t="s">
        <v>1888</v>
      </c>
      <c r="AG1552" s="4" t="b">
        <f>AA1552=P1552</f>
        <v>0</v>
      </c>
    </row>
    <row r="1553" spans="1:20">
      <c r="A1553" s="6">
        <v>1</v>
      </c>
      <c r="B1553" s="6"/>
      <c r="C1553" s="6"/>
      <c r="D1553" s="6"/>
      <c r="E1553" s="6"/>
      <c r="F1553" s="6"/>
      <c r="G1553" s="6"/>
      <c r="H1553" s="6"/>
      <c r="I1553" s="6"/>
      <c r="J1553" s="6"/>
      <c r="K1553" s="6"/>
      <c r="L1553" s="6"/>
      <c r="M1553" s="6"/>
      <c r="N1553" s="6"/>
      <c r="O1553" s="6"/>
      <c r="P1553" s="6"/>
      <c r="Q1553" s="6"/>
      <c r="R1553" s="6"/>
      <c r="S1553" s="6"/>
      <c r="T1553" s="11"/>
    </row>
    <row r="1554" spans="1:20" ht="57">
      <c r="A1554" s="6">
        <v>1</v>
      </c>
      <c r="B1554" s="6"/>
      <c r="C1554" s="6"/>
      <c r="D1554" s="8" t="s">
        <v>17</v>
      </c>
      <c r="E1554" s="9"/>
      <c r="F1554" s="9"/>
      <c r="G1554" s="9"/>
      <c r="H1554" s="10" t="s">
        <v>17</v>
      </c>
      <c r="I1554" s="9"/>
      <c r="J1554" s="10" t="s">
        <v>17</v>
      </c>
      <c r="K1554" s="8" t="s">
        <v>22</v>
      </c>
      <c r="L1554" s="7" t="s">
        <v>1889</v>
      </c>
      <c r="M1554" s="7" t="s">
        <v>1890</v>
      </c>
      <c r="N1554" s="9">
        <v>22</v>
      </c>
      <c r="O1554" s="9">
        <v>9</v>
      </c>
      <c r="P1554" s="9">
        <v>3</v>
      </c>
      <c r="Q1554" s="9">
        <v>3</v>
      </c>
      <c r="R1554" s="13">
        <v>13.6</v>
      </c>
      <c r="S1554" s="13">
        <v>-66.7</v>
      </c>
      <c r="T1554" s="11" t="s">
        <v>3777</v>
      </c>
    </row>
    <row r="1555" spans="1:20">
      <c r="A1555" s="6">
        <v>1</v>
      </c>
      <c r="B1555" s="6"/>
      <c r="C1555" s="6"/>
      <c r="D1555" s="6"/>
      <c r="E1555" s="6"/>
      <c r="F1555" s="6"/>
      <c r="G1555" s="6"/>
      <c r="H1555" s="6"/>
      <c r="I1555" s="6"/>
      <c r="J1555" s="6"/>
      <c r="K1555" s="6"/>
      <c r="L1555" s="6"/>
      <c r="M1555" s="6"/>
      <c r="N1555" s="6"/>
      <c r="O1555" s="6"/>
      <c r="P1555" s="6"/>
      <c r="Q1555" s="6"/>
      <c r="R1555" s="6"/>
      <c r="S1555" s="6"/>
      <c r="T1555" s="11"/>
    </row>
    <row r="1556" spans="1:20" ht="57">
      <c r="A1556" s="6">
        <v>1</v>
      </c>
      <c r="B1556" s="6"/>
      <c r="C1556" s="6"/>
      <c r="D1556" s="8" t="s">
        <v>17</v>
      </c>
      <c r="E1556" s="9"/>
      <c r="F1556" s="9"/>
      <c r="G1556" s="9"/>
      <c r="H1556" s="10" t="s">
        <v>17</v>
      </c>
      <c r="I1556" s="9"/>
      <c r="J1556" s="10" t="s">
        <v>17</v>
      </c>
      <c r="K1556" s="8" t="s">
        <v>22</v>
      </c>
      <c r="L1556" s="7" t="s">
        <v>1889</v>
      </c>
      <c r="M1556" s="7" t="s">
        <v>1891</v>
      </c>
      <c r="N1556" s="9">
        <v>9</v>
      </c>
      <c r="O1556" s="9">
        <v>4</v>
      </c>
      <c r="P1556" s="9">
        <v>4</v>
      </c>
      <c r="Q1556" s="9">
        <v>0</v>
      </c>
      <c r="R1556" s="10" t="s">
        <v>25</v>
      </c>
      <c r="S1556" s="10" t="s">
        <v>25</v>
      </c>
      <c r="T1556" s="11" t="s">
        <v>3777</v>
      </c>
    </row>
    <row r="1557" spans="1:20">
      <c r="A1557" s="6">
        <v>1</v>
      </c>
      <c r="B1557" s="6"/>
      <c r="C1557" s="6"/>
      <c r="D1557" s="6"/>
      <c r="E1557" s="6"/>
      <c r="F1557" s="6"/>
      <c r="G1557" s="6"/>
      <c r="H1557" s="6"/>
      <c r="I1557" s="6"/>
      <c r="J1557" s="6"/>
      <c r="K1557" s="6"/>
      <c r="L1557" s="6"/>
      <c r="M1557" s="6"/>
      <c r="N1557" s="6"/>
      <c r="O1557" s="6"/>
      <c r="P1557" s="6"/>
      <c r="Q1557" s="6"/>
      <c r="R1557" s="6"/>
      <c r="S1557" s="6"/>
      <c r="T1557" s="11"/>
    </row>
    <row r="1558" spans="1:20" ht="114">
      <c r="A1558" s="6">
        <v>1</v>
      </c>
      <c r="B1558" s="6"/>
      <c r="C1558" s="6"/>
      <c r="D1558" s="8" t="s">
        <v>17</v>
      </c>
      <c r="E1558" s="9"/>
      <c r="F1558" s="9"/>
      <c r="G1558" s="9"/>
      <c r="H1558" s="10" t="s">
        <v>17</v>
      </c>
      <c r="I1558" s="9"/>
      <c r="J1558" s="10" t="s">
        <v>17</v>
      </c>
      <c r="K1558" s="8" t="s">
        <v>22</v>
      </c>
      <c r="L1558" s="7" t="s">
        <v>1892</v>
      </c>
      <c r="M1558" s="7" t="s">
        <v>1568</v>
      </c>
      <c r="N1558" s="9">
        <v>24</v>
      </c>
      <c r="O1558" s="9">
        <v>8</v>
      </c>
      <c r="P1558" s="9">
        <v>8</v>
      </c>
      <c r="Q1558" s="9">
        <v>4</v>
      </c>
      <c r="R1558" s="13">
        <v>16.7</v>
      </c>
      <c r="S1558" s="13">
        <v>-50</v>
      </c>
      <c r="T1558" s="11" t="s">
        <v>3439</v>
      </c>
    </row>
    <row r="1559" spans="1:20">
      <c r="A1559" s="6">
        <v>1</v>
      </c>
      <c r="B1559" s="6"/>
      <c r="C1559" s="6"/>
      <c r="D1559" s="6"/>
      <c r="E1559" s="6"/>
      <c r="F1559" s="6"/>
      <c r="G1559" s="6"/>
      <c r="H1559" s="6"/>
      <c r="I1559" s="6"/>
      <c r="J1559" s="6"/>
      <c r="K1559" s="6"/>
      <c r="L1559" s="6"/>
      <c r="M1559" s="6"/>
      <c r="N1559" s="6"/>
      <c r="O1559" s="6"/>
      <c r="P1559" s="6"/>
      <c r="Q1559" s="6"/>
      <c r="R1559" s="6"/>
      <c r="S1559" s="6"/>
      <c r="T1559" s="11"/>
    </row>
    <row r="1560" spans="1:20" ht="71.25">
      <c r="A1560" s="6">
        <v>1</v>
      </c>
      <c r="B1560" s="6"/>
      <c r="C1560" s="6"/>
      <c r="D1560" s="8" t="s">
        <v>17</v>
      </c>
      <c r="E1560" s="9"/>
      <c r="F1560" s="9"/>
      <c r="G1560" s="9"/>
      <c r="H1560" s="10" t="s">
        <v>17</v>
      </c>
      <c r="I1560" s="9"/>
      <c r="J1560" s="10" t="s">
        <v>17</v>
      </c>
      <c r="K1560" s="8" t="s">
        <v>22</v>
      </c>
      <c r="L1560" s="7" t="s">
        <v>1893</v>
      </c>
      <c r="M1560" s="7" t="s">
        <v>341</v>
      </c>
      <c r="N1560" s="9">
        <v>142</v>
      </c>
      <c r="O1560" s="9">
        <v>40</v>
      </c>
      <c r="P1560" s="9">
        <v>34</v>
      </c>
      <c r="Q1560" s="9">
        <v>4</v>
      </c>
      <c r="R1560" s="13">
        <v>2.8</v>
      </c>
      <c r="S1560" s="13">
        <v>-90</v>
      </c>
      <c r="T1560" s="11" t="s">
        <v>3440</v>
      </c>
    </row>
    <row r="1561" spans="1:20">
      <c r="A1561" s="6">
        <v>1</v>
      </c>
      <c r="B1561" s="6"/>
      <c r="C1561" s="6"/>
      <c r="D1561" s="6"/>
      <c r="E1561" s="6"/>
      <c r="F1561" s="6"/>
      <c r="G1561" s="6"/>
      <c r="H1561" s="6"/>
      <c r="I1561" s="6"/>
      <c r="J1561" s="6"/>
      <c r="K1561" s="6"/>
      <c r="L1561" s="6"/>
      <c r="M1561" s="6"/>
      <c r="N1561" s="6"/>
      <c r="O1561" s="6"/>
      <c r="P1561" s="6"/>
      <c r="Q1561" s="6"/>
      <c r="R1561" s="6"/>
      <c r="S1561" s="6"/>
      <c r="T1561" s="11"/>
    </row>
    <row r="1562" spans="1:20" ht="85.5">
      <c r="A1562" s="6">
        <v>1</v>
      </c>
      <c r="B1562" s="6"/>
      <c r="C1562" s="6"/>
      <c r="D1562" s="8" t="s">
        <v>17</v>
      </c>
      <c r="E1562" s="9"/>
      <c r="F1562" s="9"/>
      <c r="G1562" s="9"/>
      <c r="H1562" s="10" t="s">
        <v>17</v>
      </c>
      <c r="I1562" s="9"/>
      <c r="J1562" s="10" t="s">
        <v>17</v>
      </c>
      <c r="K1562" s="8" t="s">
        <v>22</v>
      </c>
      <c r="L1562" s="7" t="s">
        <v>1893</v>
      </c>
      <c r="M1562" s="7" t="s">
        <v>44</v>
      </c>
      <c r="N1562" s="9">
        <v>29</v>
      </c>
      <c r="O1562" s="9">
        <v>10</v>
      </c>
      <c r="P1562" s="9">
        <v>9</v>
      </c>
      <c r="Q1562" s="9">
        <v>1</v>
      </c>
      <c r="R1562" s="13">
        <v>3.4</v>
      </c>
      <c r="S1562" s="13">
        <v>-90</v>
      </c>
      <c r="T1562" s="11" t="s">
        <v>3441</v>
      </c>
    </row>
    <row r="1563" spans="1:20">
      <c r="A1563" s="6">
        <v>1</v>
      </c>
      <c r="B1563" s="6"/>
      <c r="C1563" s="6"/>
      <c r="D1563" s="6"/>
      <c r="E1563" s="6"/>
      <c r="F1563" s="6"/>
      <c r="G1563" s="6"/>
      <c r="H1563" s="6"/>
      <c r="I1563" s="6"/>
      <c r="J1563" s="6"/>
      <c r="K1563" s="6"/>
      <c r="L1563" s="6"/>
      <c r="M1563" s="6"/>
      <c r="N1563" s="6"/>
      <c r="O1563" s="6"/>
      <c r="P1563" s="6"/>
      <c r="Q1563" s="6"/>
      <c r="R1563" s="6"/>
      <c r="S1563" s="6"/>
      <c r="T1563" s="11"/>
    </row>
    <row r="1564" spans="1:20" ht="28.5">
      <c r="A1564" s="6">
        <v>1</v>
      </c>
      <c r="B1564" s="6"/>
      <c r="C1564" s="6"/>
      <c r="D1564" s="8" t="s">
        <v>17</v>
      </c>
      <c r="E1564" s="9"/>
      <c r="F1564" s="9"/>
      <c r="G1564" s="9"/>
      <c r="H1564" s="10" t="s">
        <v>17</v>
      </c>
      <c r="I1564" s="9"/>
      <c r="J1564" s="10" t="s">
        <v>17</v>
      </c>
      <c r="K1564" s="8" t="s">
        <v>22</v>
      </c>
      <c r="L1564" s="7" t="s">
        <v>1894</v>
      </c>
      <c r="M1564" s="7" t="s">
        <v>1895</v>
      </c>
      <c r="N1564" s="9">
        <v>143</v>
      </c>
      <c r="O1564" s="9">
        <v>63</v>
      </c>
      <c r="P1564" s="9">
        <v>61</v>
      </c>
      <c r="Q1564" s="9">
        <v>64</v>
      </c>
      <c r="R1564" s="13">
        <v>44.8</v>
      </c>
      <c r="S1564" s="13">
        <v>1.6</v>
      </c>
      <c r="T1564" s="11" t="s">
        <v>3778</v>
      </c>
    </row>
    <row r="1565" spans="1:20">
      <c r="A1565" s="6">
        <v>1</v>
      </c>
      <c r="B1565" s="6"/>
      <c r="C1565" s="6"/>
      <c r="D1565" s="6"/>
      <c r="E1565" s="6"/>
      <c r="F1565" s="6"/>
      <c r="G1565" s="6"/>
      <c r="H1565" s="6"/>
      <c r="I1565" s="6"/>
      <c r="J1565" s="6"/>
      <c r="K1565" s="6"/>
      <c r="L1565" s="6"/>
      <c r="M1565" s="6"/>
      <c r="N1565" s="6"/>
      <c r="O1565" s="6"/>
      <c r="P1565" s="6"/>
      <c r="Q1565" s="6"/>
      <c r="R1565" s="6"/>
      <c r="S1565" s="6"/>
      <c r="T1565" s="11"/>
    </row>
    <row r="1566" spans="1:20" ht="28.5">
      <c r="A1566" s="6">
        <v>1</v>
      </c>
      <c r="B1566" s="6"/>
      <c r="C1566" s="6"/>
      <c r="D1566" s="8" t="s">
        <v>17</v>
      </c>
      <c r="E1566" s="9"/>
      <c r="F1566" s="9"/>
      <c r="G1566" s="9"/>
      <c r="H1566" s="10" t="s">
        <v>17</v>
      </c>
      <c r="I1566" s="9"/>
      <c r="J1566" s="10" t="s">
        <v>17</v>
      </c>
      <c r="K1566" s="8" t="s">
        <v>22</v>
      </c>
      <c r="L1566" s="7" t="s">
        <v>1894</v>
      </c>
      <c r="M1566" s="7" t="s">
        <v>1896</v>
      </c>
      <c r="N1566" s="9">
        <v>17</v>
      </c>
      <c r="O1566" s="9">
        <v>5</v>
      </c>
      <c r="P1566" s="9">
        <v>7</v>
      </c>
      <c r="Q1566" s="9">
        <v>2</v>
      </c>
      <c r="R1566" s="13">
        <v>11.8</v>
      </c>
      <c r="S1566" s="13">
        <v>-60</v>
      </c>
      <c r="T1566" s="11" t="s">
        <v>3778</v>
      </c>
    </row>
    <row r="1567" spans="1:20">
      <c r="A1567" s="6">
        <v>1</v>
      </c>
      <c r="B1567" s="6"/>
      <c r="C1567" s="6"/>
      <c r="D1567" s="6"/>
      <c r="E1567" s="6"/>
      <c r="F1567" s="6"/>
      <c r="G1567" s="6"/>
      <c r="H1567" s="6"/>
      <c r="I1567" s="6"/>
      <c r="J1567" s="6"/>
      <c r="K1567" s="6"/>
      <c r="L1567" s="6"/>
      <c r="M1567" s="6"/>
      <c r="N1567" s="6"/>
      <c r="O1567" s="6"/>
      <c r="P1567" s="6"/>
      <c r="Q1567" s="6"/>
      <c r="R1567" s="6"/>
      <c r="S1567" s="6"/>
      <c r="T1567" s="11"/>
    </row>
    <row r="1568" spans="1:20">
      <c r="A1568" s="6">
        <v>1</v>
      </c>
      <c r="B1568" s="6"/>
      <c r="C1568" s="6"/>
      <c r="D1568" s="6"/>
      <c r="E1568" s="6"/>
      <c r="F1568" s="6"/>
      <c r="G1568" s="6"/>
      <c r="H1568" s="6"/>
      <c r="I1568" s="6"/>
      <c r="J1568" s="6"/>
      <c r="K1568" s="6"/>
      <c r="L1568" s="6"/>
      <c r="M1568" s="6"/>
      <c r="N1568" s="6"/>
      <c r="O1568" s="6"/>
      <c r="P1568" s="6"/>
      <c r="Q1568" s="6"/>
      <c r="R1568" s="6"/>
      <c r="S1568" s="6"/>
      <c r="T1568" s="11"/>
    </row>
    <row r="1569" spans="1:20" ht="42.75">
      <c r="A1569" s="6">
        <v>1</v>
      </c>
      <c r="B1569" s="6"/>
      <c r="C1569" s="6"/>
      <c r="D1569" s="8" t="s">
        <v>17</v>
      </c>
      <c r="E1569" s="9"/>
      <c r="F1569" s="9"/>
      <c r="G1569" s="9"/>
      <c r="H1569" s="10" t="s">
        <v>17</v>
      </c>
      <c r="I1569" s="9"/>
      <c r="J1569" s="10" t="s">
        <v>17</v>
      </c>
      <c r="K1569" s="8" t="s">
        <v>22</v>
      </c>
      <c r="L1569" s="7" t="s">
        <v>1897</v>
      </c>
      <c r="M1569" s="7" t="s">
        <v>450</v>
      </c>
      <c r="N1569" s="9">
        <v>1350</v>
      </c>
      <c r="O1569" s="9">
        <v>675</v>
      </c>
      <c r="P1569" s="9">
        <v>636</v>
      </c>
      <c r="Q1569" s="9">
        <v>625</v>
      </c>
      <c r="R1569" s="13">
        <v>46.3</v>
      </c>
      <c r="S1569" s="13">
        <v>-7.4</v>
      </c>
      <c r="T1569" s="11" t="s">
        <v>3779</v>
      </c>
    </row>
    <row r="1570" spans="1:20">
      <c r="A1570" s="6">
        <v>1</v>
      </c>
      <c r="B1570" s="6"/>
      <c r="C1570" s="6"/>
      <c r="D1570" s="6"/>
      <c r="E1570" s="6"/>
      <c r="F1570" s="6"/>
      <c r="G1570" s="6"/>
      <c r="H1570" s="6"/>
      <c r="I1570" s="6"/>
      <c r="J1570" s="6"/>
      <c r="K1570" s="6"/>
      <c r="L1570" s="6"/>
      <c r="M1570" s="6"/>
      <c r="N1570" s="6"/>
      <c r="O1570" s="6"/>
      <c r="P1570" s="6"/>
      <c r="Q1570" s="6"/>
      <c r="R1570" s="6"/>
      <c r="S1570" s="6"/>
      <c r="T1570" s="11"/>
    </row>
    <row r="1571" spans="1:20" ht="142.5">
      <c r="A1571" s="6">
        <v>1</v>
      </c>
      <c r="B1571" s="6"/>
      <c r="C1571" s="6"/>
      <c r="D1571" s="8" t="s">
        <v>17</v>
      </c>
      <c r="E1571" s="9"/>
      <c r="F1571" s="9"/>
      <c r="G1571" s="9"/>
      <c r="H1571" s="10" t="s">
        <v>17</v>
      </c>
      <c r="I1571" s="9"/>
      <c r="J1571" s="10" t="s">
        <v>17</v>
      </c>
      <c r="K1571" s="8" t="s">
        <v>22</v>
      </c>
      <c r="L1571" s="7" t="s">
        <v>1898</v>
      </c>
      <c r="M1571" s="7" t="s">
        <v>1899</v>
      </c>
      <c r="N1571" s="9">
        <v>60</v>
      </c>
      <c r="O1571" s="9">
        <v>30</v>
      </c>
      <c r="P1571" s="9">
        <v>34</v>
      </c>
      <c r="Q1571" s="9">
        <v>28</v>
      </c>
      <c r="R1571" s="13">
        <v>46.7</v>
      </c>
      <c r="S1571" s="13">
        <v>-6.7</v>
      </c>
      <c r="T1571" s="11" t="s">
        <v>1900</v>
      </c>
    </row>
    <row r="1572" spans="1:20">
      <c r="A1572" s="6">
        <v>1</v>
      </c>
      <c r="B1572" s="6"/>
      <c r="C1572" s="6"/>
      <c r="D1572" s="6"/>
      <c r="E1572" s="6"/>
      <c r="F1572" s="6"/>
      <c r="G1572" s="6"/>
      <c r="H1572" s="6"/>
      <c r="I1572" s="6"/>
      <c r="J1572" s="6"/>
      <c r="K1572" s="6"/>
      <c r="L1572" s="6"/>
      <c r="M1572" s="6"/>
      <c r="N1572" s="6"/>
      <c r="O1572" s="6"/>
      <c r="P1572" s="6"/>
      <c r="Q1572" s="6"/>
      <c r="R1572" s="6"/>
      <c r="S1572" s="6"/>
      <c r="T1572" s="11"/>
    </row>
    <row r="1573" spans="1:20" ht="199.5">
      <c r="A1573" s="6">
        <v>1</v>
      </c>
      <c r="B1573" s="6"/>
      <c r="C1573" s="6"/>
      <c r="D1573" s="8" t="s">
        <v>17</v>
      </c>
      <c r="E1573" s="9"/>
      <c r="F1573" s="9"/>
      <c r="G1573" s="9"/>
      <c r="H1573" s="10" t="s">
        <v>17</v>
      </c>
      <c r="I1573" s="9"/>
      <c r="J1573" s="10" t="s">
        <v>17</v>
      </c>
      <c r="K1573" s="8" t="s">
        <v>22</v>
      </c>
      <c r="L1573" s="7" t="s">
        <v>1901</v>
      </c>
      <c r="M1573" s="7" t="s">
        <v>1117</v>
      </c>
      <c r="N1573" s="9">
        <v>3967</v>
      </c>
      <c r="O1573" s="9">
        <v>931</v>
      </c>
      <c r="P1573" s="9">
        <v>1112</v>
      </c>
      <c r="Q1573" s="9">
        <v>52</v>
      </c>
      <c r="R1573" s="13">
        <v>1.3</v>
      </c>
      <c r="S1573" s="13">
        <v>-94.4</v>
      </c>
      <c r="T1573" s="11" t="s">
        <v>3442</v>
      </c>
    </row>
    <row r="1574" spans="1:20">
      <c r="A1574" s="6">
        <v>1</v>
      </c>
      <c r="B1574" s="6"/>
      <c r="C1574" s="6"/>
      <c r="D1574" s="6"/>
      <c r="E1574" s="6"/>
      <c r="F1574" s="6"/>
      <c r="G1574" s="6"/>
      <c r="H1574" s="6"/>
      <c r="I1574" s="6"/>
      <c r="J1574" s="6"/>
      <c r="K1574" s="6"/>
      <c r="L1574" s="6"/>
      <c r="M1574" s="6"/>
      <c r="N1574" s="6"/>
      <c r="O1574" s="6"/>
      <c r="P1574" s="6"/>
      <c r="Q1574" s="6"/>
      <c r="R1574" s="6"/>
      <c r="S1574" s="6"/>
      <c r="T1574" s="11"/>
    </row>
    <row r="1575" spans="1:20" ht="85.5">
      <c r="A1575" s="6">
        <v>1</v>
      </c>
      <c r="B1575" s="6"/>
      <c r="C1575" s="6"/>
      <c r="D1575" s="8" t="s">
        <v>17</v>
      </c>
      <c r="E1575" s="9"/>
      <c r="F1575" s="9"/>
      <c r="G1575" s="9"/>
      <c r="H1575" s="10" t="s">
        <v>17</v>
      </c>
      <c r="I1575" s="9"/>
      <c r="J1575" s="10" t="s">
        <v>17</v>
      </c>
      <c r="K1575" s="8" t="s">
        <v>22</v>
      </c>
      <c r="L1575" s="7" t="s">
        <v>1902</v>
      </c>
      <c r="M1575" s="7" t="s">
        <v>1117</v>
      </c>
      <c r="N1575" s="9">
        <v>177</v>
      </c>
      <c r="O1575" s="9">
        <v>90</v>
      </c>
      <c r="P1575" s="9">
        <v>157</v>
      </c>
      <c r="Q1575" s="9">
        <v>194</v>
      </c>
      <c r="R1575" s="13">
        <v>109.6</v>
      </c>
      <c r="S1575" s="13">
        <v>115.6</v>
      </c>
      <c r="T1575" s="11" t="s">
        <v>3780</v>
      </c>
    </row>
    <row r="1576" spans="1:20">
      <c r="A1576" s="6">
        <v>1</v>
      </c>
      <c r="B1576" s="6"/>
      <c r="C1576" s="6"/>
      <c r="D1576" s="6"/>
      <c r="E1576" s="6"/>
      <c r="F1576" s="6"/>
      <c r="G1576" s="6"/>
      <c r="H1576" s="6"/>
      <c r="I1576" s="6"/>
      <c r="J1576" s="6"/>
      <c r="K1576" s="6"/>
      <c r="L1576" s="6"/>
      <c r="M1576" s="6"/>
      <c r="N1576" s="6"/>
      <c r="O1576" s="6"/>
      <c r="P1576" s="6"/>
      <c r="Q1576" s="6"/>
      <c r="R1576" s="6"/>
      <c r="S1576" s="6"/>
      <c r="T1576" s="11"/>
    </row>
    <row r="1577" spans="1:20" ht="42.75">
      <c r="A1577" s="6">
        <v>1</v>
      </c>
      <c r="B1577" s="6"/>
      <c r="C1577" s="7" t="s">
        <v>1903</v>
      </c>
      <c r="D1577" s="8" t="s">
        <v>254</v>
      </c>
      <c r="E1577" s="37">
        <v>2533699.7400000002</v>
      </c>
      <c r="F1577" s="9">
        <v>1516866</v>
      </c>
      <c r="G1577" s="9">
        <f>IFERROR(F1577-E1577,0)</f>
        <v>-1016833.7400000002</v>
      </c>
      <c r="H1577" s="36">
        <f>IFERROR((F1577/E1577-1)*100,0)</f>
        <v>-40.132369433798821</v>
      </c>
      <c r="I1577" s="9">
        <v>17410212</v>
      </c>
      <c r="J1577" s="12">
        <v>8.6999999999999993</v>
      </c>
      <c r="K1577" s="8" t="s">
        <v>17</v>
      </c>
      <c r="L1577" s="7" t="s">
        <v>17</v>
      </c>
      <c r="M1577" s="7" t="s">
        <v>17</v>
      </c>
      <c r="N1577" s="9"/>
      <c r="O1577" s="9"/>
      <c r="P1577" s="9"/>
      <c r="Q1577" s="9"/>
      <c r="R1577" s="10" t="s">
        <v>17</v>
      </c>
      <c r="S1577" s="10" t="s">
        <v>17</v>
      </c>
      <c r="T1577" s="11" t="s">
        <v>17</v>
      </c>
    </row>
    <row r="1578" spans="1:20" ht="85.5">
      <c r="A1578" s="6">
        <v>1</v>
      </c>
      <c r="B1578" s="6"/>
      <c r="C1578" s="7" t="s">
        <v>1854</v>
      </c>
      <c r="D1578" s="8" t="s">
        <v>17</v>
      </c>
      <c r="E1578" s="9"/>
      <c r="F1578" s="9"/>
      <c r="G1578" s="9"/>
      <c r="H1578" s="10" t="s">
        <v>17</v>
      </c>
      <c r="I1578" s="9"/>
      <c r="J1578" s="10" t="s">
        <v>17</v>
      </c>
      <c r="K1578" s="8" t="s">
        <v>22</v>
      </c>
      <c r="L1578" s="7" t="s">
        <v>1904</v>
      </c>
      <c r="M1578" s="7" t="s">
        <v>196</v>
      </c>
      <c r="N1578" s="9">
        <v>468</v>
      </c>
      <c r="O1578" s="9">
        <v>234</v>
      </c>
      <c r="P1578" s="9">
        <v>98</v>
      </c>
      <c r="Q1578" s="9">
        <v>135</v>
      </c>
      <c r="R1578" s="13">
        <v>28.8</v>
      </c>
      <c r="S1578" s="13">
        <v>-42.3</v>
      </c>
      <c r="T1578" s="11" t="s">
        <v>3781</v>
      </c>
    </row>
    <row r="1579" spans="1:20">
      <c r="A1579" s="6">
        <v>1</v>
      </c>
      <c r="B1579" s="6"/>
      <c r="C1579" s="6"/>
      <c r="D1579" s="6"/>
      <c r="E1579" s="6"/>
      <c r="F1579" s="6"/>
      <c r="G1579" s="6"/>
      <c r="H1579" s="6"/>
      <c r="I1579" s="6"/>
      <c r="J1579" s="6"/>
      <c r="K1579" s="6"/>
      <c r="L1579" s="6"/>
      <c r="M1579" s="6"/>
      <c r="N1579" s="6"/>
      <c r="O1579" s="6"/>
      <c r="P1579" s="6"/>
      <c r="Q1579" s="6"/>
      <c r="R1579" s="6"/>
      <c r="S1579" s="6"/>
      <c r="T1579" s="11"/>
    </row>
    <row r="1580" spans="1:20" ht="71.25">
      <c r="A1580" s="6">
        <v>1</v>
      </c>
      <c r="B1580" s="6"/>
      <c r="C1580" s="6"/>
      <c r="D1580" s="8" t="s">
        <v>17</v>
      </c>
      <c r="E1580" s="9"/>
      <c r="F1580" s="9"/>
      <c r="G1580" s="9"/>
      <c r="H1580" s="10" t="s">
        <v>17</v>
      </c>
      <c r="I1580" s="9"/>
      <c r="J1580" s="10" t="s">
        <v>17</v>
      </c>
      <c r="K1580" s="8" t="s">
        <v>22</v>
      </c>
      <c r="L1580" s="7" t="s">
        <v>1905</v>
      </c>
      <c r="M1580" s="7" t="s">
        <v>81</v>
      </c>
      <c r="N1580" s="9">
        <v>1200</v>
      </c>
      <c r="O1580" s="9">
        <v>400</v>
      </c>
      <c r="P1580" s="9">
        <v>527</v>
      </c>
      <c r="Q1580" s="9">
        <v>1</v>
      </c>
      <c r="R1580" s="13">
        <v>0.1</v>
      </c>
      <c r="S1580" s="13">
        <v>-99.7</v>
      </c>
      <c r="T1580" s="11" t="s">
        <v>3782</v>
      </c>
    </row>
    <row r="1581" spans="1:20">
      <c r="A1581" s="6">
        <v>1</v>
      </c>
      <c r="B1581" s="6"/>
      <c r="C1581" s="6"/>
      <c r="D1581" s="6"/>
      <c r="E1581" s="6"/>
      <c r="F1581" s="6"/>
      <c r="G1581" s="6"/>
      <c r="H1581" s="6"/>
      <c r="I1581" s="6"/>
      <c r="J1581" s="6"/>
      <c r="K1581" s="6"/>
      <c r="L1581" s="6"/>
      <c r="M1581" s="6"/>
      <c r="N1581" s="6"/>
      <c r="O1581" s="6"/>
      <c r="P1581" s="6"/>
      <c r="Q1581" s="6"/>
      <c r="R1581" s="6"/>
      <c r="S1581" s="6"/>
      <c r="T1581" s="11"/>
    </row>
    <row r="1582" spans="1:20" ht="42.75">
      <c r="A1582" s="6">
        <v>1</v>
      </c>
      <c r="B1582" s="6"/>
      <c r="C1582" s="6"/>
      <c r="D1582" s="8" t="s">
        <v>17</v>
      </c>
      <c r="E1582" s="9"/>
      <c r="F1582" s="9"/>
      <c r="G1582" s="9"/>
      <c r="H1582" s="10" t="s">
        <v>17</v>
      </c>
      <c r="I1582" s="9"/>
      <c r="J1582" s="10" t="s">
        <v>17</v>
      </c>
      <c r="K1582" s="8" t="s">
        <v>22</v>
      </c>
      <c r="L1582" s="7" t="s">
        <v>1906</v>
      </c>
      <c r="M1582" s="7" t="s">
        <v>1907</v>
      </c>
      <c r="N1582" s="9">
        <v>184976</v>
      </c>
      <c r="O1582" s="9">
        <v>90302</v>
      </c>
      <c r="P1582" s="9">
        <v>101016</v>
      </c>
      <c r="Q1582" s="9">
        <v>73325</v>
      </c>
      <c r="R1582" s="13">
        <v>39.6</v>
      </c>
      <c r="S1582" s="13">
        <v>-18.8</v>
      </c>
      <c r="T1582" s="11" t="s">
        <v>3783</v>
      </c>
    </row>
    <row r="1583" spans="1:20">
      <c r="A1583" s="6">
        <v>1</v>
      </c>
      <c r="B1583" s="6"/>
      <c r="C1583" s="6"/>
      <c r="D1583" s="6"/>
      <c r="E1583" s="6"/>
      <c r="F1583" s="6"/>
      <c r="G1583" s="6"/>
      <c r="H1583" s="6"/>
      <c r="I1583" s="6"/>
      <c r="J1583" s="6"/>
      <c r="K1583" s="6"/>
      <c r="L1583" s="6"/>
      <c r="M1583" s="6"/>
      <c r="N1583" s="6"/>
      <c r="O1583" s="6"/>
      <c r="P1583" s="6"/>
      <c r="Q1583" s="6"/>
      <c r="R1583" s="6"/>
      <c r="S1583" s="6"/>
      <c r="T1583" s="11"/>
    </row>
    <row r="1584" spans="1:20" ht="28.5">
      <c r="A1584" s="6">
        <v>1</v>
      </c>
      <c r="B1584" s="6"/>
      <c r="C1584" s="7" t="s">
        <v>1908</v>
      </c>
      <c r="D1584" s="8" t="s">
        <v>254</v>
      </c>
      <c r="E1584" s="37">
        <v>5550248.7000000002</v>
      </c>
      <c r="F1584" s="9">
        <v>7255648</v>
      </c>
      <c r="G1584" s="9">
        <f>IFERROR(F1584-E1584,0)</f>
        <v>1705399.2999999998</v>
      </c>
      <c r="H1584" s="36">
        <f>IFERROR((F1584/E1584-1)*100,0)</f>
        <v>30.726538434214667</v>
      </c>
      <c r="I1584" s="9">
        <v>18953697</v>
      </c>
      <c r="J1584" s="12">
        <v>38.299999999999997</v>
      </c>
      <c r="K1584" s="8" t="s">
        <v>17</v>
      </c>
      <c r="L1584" s="7" t="s">
        <v>17</v>
      </c>
      <c r="M1584" s="7" t="s">
        <v>17</v>
      </c>
      <c r="N1584" s="9"/>
      <c r="O1584" s="9"/>
      <c r="P1584" s="9"/>
      <c r="Q1584" s="9"/>
      <c r="R1584" s="10" t="s">
        <v>17</v>
      </c>
      <c r="S1584" s="10" t="s">
        <v>17</v>
      </c>
      <c r="T1584" s="11" t="s">
        <v>17</v>
      </c>
    </row>
    <row r="1585" spans="1:20" ht="57">
      <c r="A1585" s="6">
        <v>1</v>
      </c>
      <c r="B1585" s="6"/>
      <c r="C1585" s="7" t="s">
        <v>1854</v>
      </c>
      <c r="D1585" s="8" t="s">
        <v>17</v>
      </c>
      <c r="E1585" s="9"/>
      <c r="F1585" s="9"/>
      <c r="G1585" s="9"/>
      <c r="H1585" s="10" t="s">
        <v>17</v>
      </c>
      <c r="I1585" s="9"/>
      <c r="J1585" s="10" t="s">
        <v>17</v>
      </c>
      <c r="K1585" s="8" t="s">
        <v>22</v>
      </c>
      <c r="L1585" s="7" t="s">
        <v>1909</v>
      </c>
      <c r="M1585" s="7" t="s">
        <v>1910</v>
      </c>
      <c r="N1585" s="9">
        <v>1300</v>
      </c>
      <c r="O1585" s="9">
        <v>730</v>
      </c>
      <c r="P1585" s="9">
        <v>964</v>
      </c>
      <c r="Q1585" s="9">
        <v>590</v>
      </c>
      <c r="R1585" s="13">
        <v>45.4</v>
      </c>
      <c r="S1585" s="13">
        <v>-19.2</v>
      </c>
      <c r="T1585" s="11" t="s">
        <v>3784</v>
      </c>
    </row>
    <row r="1586" spans="1:20">
      <c r="A1586" s="6">
        <v>1</v>
      </c>
      <c r="B1586" s="6"/>
      <c r="C1586" s="6"/>
      <c r="D1586" s="6"/>
      <c r="E1586" s="6"/>
      <c r="F1586" s="6"/>
      <c r="G1586" s="6"/>
      <c r="H1586" s="6"/>
      <c r="I1586" s="6"/>
      <c r="J1586" s="6"/>
      <c r="K1586" s="6"/>
      <c r="L1586" s="6"/>
      <c r="M1586" s="6"/>
      <c r="N1586" s="6"/>
      <c r="O1586" s="6"/>
      <c r="P1586" s="6"/>
      <c r="Q1586" s="6"/>
      <c r="R1586" s="6"/>
      <c r="S1586" s="6"/>
      <c r="T1586" s="11"/>
    </row>
    <row r="1587" spans="1:20" ht="42.75">
      <c r="A1587" s="6">
        <v>1</v>
      </c>
      <c r="B1587" s="6"/>
      <c r="C1587" s="7" t="s">
        <v>1911</v>
      </c>
      <c r="D1587" s="8" t="s">
        <v>254</v>
      </c>
      <c r="E1587" s="37">
        <v>11130772.960000001</v>
      </c>
      <c r="F1587" s="9">
        <v>15367</v>
      </c>
      <c r="G1587" s="9">
        <f>IFERROR(F1587-E1587,0)</f>
        <v>-11115405.960000001</v>
      </c>
      <c r="H1587" s="36">
        <f>IFERROR((F1587/E1587-1)*100,0)</f>
        <v>-99.861941304029628</v>
      </c>
      <c r="I1587" s="9">
        <v>143363900</v>
      </c>
      <c r="J1587" s="12">
        <v>0</v>
      </c>
      <c r="K1587" s="8" t="s">
        <v>17</v>
      </c>
      <c r="L1587" s="7" t="s">
        <v>17</v>
      </c>
      <c r="M1587" s="7" t="s">
        <v>17</v>
      </c>
      <c r="N1587" s="9"/>
      <c r="O1587" s="9"/>
      <c r="P1587" s="9"/>
      <c r="Q1587" s="9"/>
      <c r="R1587" s="10" t="s">
        <v>17</v>
      </c>
      <c r="S1587" s="10" t="s">
        <v>17</v>
      </c>
      <c r="T1587" s="11" t="s">
        <v>17</v>
      </c>
    </row>
    <row r="1588" spans="1:20" ht="128.25">
      <c r="A1588" s="6">
        <v>1</v>
      </c>
      <c r="B1588" s="6"/>
      <c r="C1588" s="7" t="s">
        <v>1854</v>
      </c>
      <c r="D1588" s="8" t="s">
        <v>17</v>
      </c>
      <c r="E1588" s="9"/>
      <c r="F1588" s="9"/>
      <c r="G1588" s="9"/>
      <c r="H1588" s="10" t="s">
        <v>17</v>
      </c>
      <c r="I1588" s="9"/>
      <c r="J1588" s="10" t="s">
        <v>17</v>
      </c>
      <c r="K1588" s="8" t="s">
        <v>22</v>
      </c>
      <c r="L1588" s="7" t="s">
        <v>1912</v>
      </c>
      <c r="M1588" s="7" t="s">
        <v>352</v>
      </c>
      <c r="N1588" s="9">
        <v>1450</v>
      </c>
      <c r="O1588" s="9">
        <v>300</v>
      </c>
      <c r="P1588" s="9">
        <v>201</v>
      </c>
      <c r="Q1588" s="9">
        <v>0</v>
      </c>
      <c r="R1588" s="10" t="s">
        <v>25</v>
      </c>
      <c r="S1588" s="10" t="s">
        <v>25</v>
      </c>
      <c r="T1588" s="11" t="s">
        <v>3785</v>
      </c>
    </row>
    <row r="1589" spans="1:20">
      <c r="A1589" s="6">
        <v>1</v>
      </c>
      <c r="B1589" s="6"/>
      <c r="C1589" s="6"/>
      <c r="D1589" s="6"/>
      <c r="E1589" s="6"/>
      <c r="F1589" s="6"/>
      <c r="G1589" s="6"/>
      <c r="H1589" s="6"/>
      <c r="I1589" s="6"/>
      <c r="J1589" s="6"/>
      <c r="K1589" s="6"/>
      <c r="L1589" s="6"/>
      <c r="M1589" s="6"/>
      <c r="N1589" s="6"/>
      <c r="O1589" s="6"/>
      <c r="P1589" s="6"/>
      <c r="Q1589" s="6"/>
      <c r="R1589" s="6"/>
      <c r="S1589" s="6"/>
      <c r="T1589" s="11"/>
    </row>
    <row r="1590" spans="1:20" ht="128.25">
      <c r="A1590" s="6">
        <v>1</v>
      </c>
      <c r="B1590" s="6"/>
      <c r="C1590" s="6"/>
      <c r="D1590" s="8" t="s">
        <v>17</v>
      </c>
      <c r="E1590" s="9"/>
      <c r="F1590" s="9"/>
      <c r="G1590" s="9"/>
      <c r="H1590" s="10" t="s">
        <v>17</v>
      </c>
      <c r="I1590" s="9"/>
      <c r="J1590" s="10" t="s">
        <v>17</v>
      </c>
      <c r="K1590" s="8" t="s">
        <v>22</v>
      </c>
      <c r="L1590" s="7" t="s">
        <v>1913</v>
      </c>
      <c r="M1590" s="7" t="s">
        <v>543</v>
      </c>
      <c r="N1590" s="9">
        <v>17</v>
      </c>
      <c r="O1590" s="9">
        <v>4</v>
      </c>
      <c r="P1590" s="9">
        <v>2</v>
      </c>
      <c r="Q1590" s="9">
        <v>0</v>
      </c>
      <c r="R1590" s="10" t="s">
        <v>25</v>
      </c>
      <c r="S1590" s="10" t="s">
        <v>25</v>
      </c>
      <c r="T1590" s="11" t="s">
        <v>3786</v>
      </c>
    </row>
    <row r="1591" spans="1:20">
      <c r="A1591" s="6">
        <v>1</v>
      </c>
      <c r="B1591" s="6"/>
      <c r="C1591" s="6"/>
      <c r="D1591" s="6"/>
      <c r="E1591" s="6"/>
      <c r="F1591" s="6"/>
      <c r="G1591" s="6"/>
      <c r="H1591" s="6"/>
      <c r="I1591" s="6"/>
      <c r="J1591" s="6"/>
      <c r="K1591" s="6"/>
      <c r="L1591" s="6"/>
      <c r="M1591" s="6"/>
      <c r="N1591" s="6"/>
      <c r="O1591" s="6"/>
      <c r="P1591" s="6"/>
      <c r="Q1591" s="6"/>
      <c r="R1591" s="6"/>
      <c r="S1591" s="6"/>
      <c r="T1591" s="11"/>
    </row>
    <row r="1592" spans="1:20" ht="128.25">
      <c r="A1592" s="6">
        <v>1</v>
      </c>
      <c r="B1592" s="6"/>
      <c r="C1592" s="6"/>
      <c r="D1592" s="8" t="s">
        <v>17</v>
      </c>
      <c r="E1592" s="9"/>
      <c r="F1592" s="9"/>
      <c r="G1592" s="9"/>
      <c r="H1592" s="10" t="s">
        <v>17</v>
      </c>
      <c r="I1592" s="9"/>
      <c r="J1592" s="10" t="s">
        <v>17</v>
      </c>
      <c r="K1592" s="8" t="s">
        <v>22</v>
      </c>
      <c r="L1592" s="7" t="s">
        <v>1914</v>
      </c>
      <c r="M1592" s="7" t="s">
        <v>755</v>
      </c>
      <c r="N1592" s="9">
        <v>1000</v>
      </c>
      <c r="O1592" s="9">
        <v>250</v>
      </c>
      <c r="P1592" s="9">
        <v>215</v>
      </c>
      <c r="Q1592" s="9">
        <v>0</v>
      </c>
      <c r="R1592" s="10" t="s">
        <v>25</v>
      </c>
      <c r="S1592" s="10" t="s">
        <v>25</v>
      </c>
      <c r="T1592" s="11" t="s">
        <v>3787</v>
      </c>
    </row>
    <row r="1593" spans="1:20">
      <c r="A1593" s="6">
        <v>1</v>
      </c>
      <c r="B1593" s="6"/>
      <c r="C1593" s="6"/>
      <c r="D1593" s="6"/>
      <c r="E1593" s="6"/>
      <c r="F1593" s="6"/>
      <c r="G1593" s="6"/>
      <c r="H1593" s="6"/>
      <c r="I1593" s="6"/>
      <c r="J1593" s="6"/>
      <c r="K1593" s="6"/>
      <c r="L1593" s="6"/>
      <c r="M1593" s="6"/>
      <c r="N1593" s="6"/>
      <c r="O1593" s="6"/>
      <c r="P1593" s="6"/>
      <c r="Q1593" s="6"/>
      <c r="R1593" s="6"/>
      <c r="S1593" s="6"/>
      <c r="T1593" s="11"/>
    </row>
    <row r="1594" spans="1:20">
      <c r="A1594" s="6">
        <v>1</v>
      </c>
      <c r="B1594" s="6"/>
      <c r="C1594" s="6"/>
      <c r="D1594" s="6"/>
      <c r="E1594" s="6"/>
      <c r="F1594" s="6"/>
      <c r="G1594" s="6"/>
      <c r="H1594" s="6"/>
      <c r="I1594" s="6"/>
      <c r="J1594" s="6"/>
      <c r="K1594" s="6"/>
      <c r="L1594" s="6"/>
      <c r="M1594" s="6"/>
      <c r="N1594" s="6"/>
      <c r="O1594" s="6"/>
      <c r="P1594" s="6"/>
      <c r="Q1594" s="6"/>
      <c r="R1594" s="6"/>
      <c r="S1594" s="6"/>
      <c r="T1594" s="11"/>
    </row>
    <row r="1595" spans="1:20" ht="60">
      <c r="A1595" s="6">
        <v>1</v>
      </c>
      <c r="B1595" s="6"/>
      <c r="C1595" s="19" t="s">
        <v>1915</v>
      </c>
      <c r="D1595" s="8" t="s">
        <v>17</v>
      </c>
      <c r="E1595" s="9">
        <f>SUM(E1512:E1587)</f>
        <v>149962379.83000001</v>
      </c>
      <c r="F1595" s="9">
        <f>SUM(F1512:F1587)</f>
        <v>198195831</v>
      </c>
      <c r="G1595" s="9">
        <f>IFERROR(F1595-E1595,0)</f>
        <v>48233451.169999987</v>
      </c>
      <c r="H1595" s="36">
        <f>IFERROR((F1595/E1595-1)*100,0)</f>
        <v>32.163700805947634</v>
      </c>
      <c r="I1595" s="9">
        <v>637415015</v>
      </c>
      <c r="J1595" s="10" t="s">
        <v>17</v>
      </c>
      <c r="K1595" s="8" t="s">
        <v>17</v>
      </c>
      <c r="L1595" s="7" t="s">
        <v>17</v>
      </c>
      <c r="M1595" s="7" t="s">
        <v>17</v>
      </c>
      <c r="N1595" s="9"/>
      <c r="O1595" s="9"/>
      <c r="P1595" s="9"/>
      <c r="Q1595" s="9"/>
      <c r="R1595" s="10" t="s">
        <v>17</v>
      </c>
      <c r="S1595" s="10" t="s">
        <v>17</v>
      </c>
      <c r="T1595" s="11" t="s">
        <v>17</v>
      </c>
    </row>
    <row r="1596" spans="1:20" ht="28.5">
      <c r="A1596" s="1">
        <v>1</v>
      </c>
      <c r="B1596" s="1"/>
      <c r="C1596" s="2" t="s">
        <v>1916</v>
      </c>
      <c r="D1596" s="14" t="s">
        <v>17</v>
      </c>
      <c r="E1596" s="15"/>
      <c r="F1596" s="15"/>
      <c r="G1596" s="15"/>
      <c r="H1596" s="16" t="s">
        <v>17</v>
      </c>
      <c r="I1596" s="15"/>
      <c r="J1596" s="16" t="s">
        <v>17</v>
      </c>
      <c r="K1596" s="14" t="s">
        <v>17</v>
      </c>
      <c r="L1596" s="3" t="s">
        <v>17</v>
      </c>
      <c r="M1596" s="3" t="s">
        <v>17</v>
      </c>
      <c r="N1596" s="15"/>
      <c r="O1596" s="15"/>
      <c r="P1596" s="15"/>
      <c r="Q1596" s="15"/>
      <c r="R1596" s="16" t="s">
        <v>17</v>
      </c>
      <c r="S1596" s="16" t="s">
        <v>17</v>
      </c>
      <c r="T1596" s="17" t="s">
        <v>17</v>
      </c>
    </row>
    <row r="1597" spans="1:20" ht="30">
      <c r="A1597" s="6">
        <v>1</v>
      </c>
      <c r="B1597" s="6"/>
      <c r="C1597" s="19" t="s">
        <v>1917</v>
      </c>
      <c r="D1597" s="8" t="s">
        <v>17</v>
      </c>
      <c r="E1597" s="9"/>
      <c r="F1597" s="9"/>
      <c r="G1597" s="9"/>
      <c r="H1597" s="10" t="s">
        <v>17</v>
      </c>
      <c r="I1597" s="9"/>
      <c r="J1597" s="10" t="s">
        <v>17</v>
      </c>
      <c r="K1597" s="8" t="s">
        <v>17</v>
      </c>
      <c r="L1597" s="7" t="s">
        <v>17</v>
      </c>
      <c r="M1597" s="7" t="s">
        <v>17</v>
      </c>
      <c r="N1597" s="9"/>
      <c r="O1597" s="9"/>
      <c r="P1597" s="9"/>
      <c r="Q1597" s="9"/>
      <c r="R1597" s="10" t="s">
        <v>17</v>
      </c>
      <c r="S1597" s="10" t="s">
        <v>17</v>
      </c>
      <c r="T1597" s="11" t="s">
        <v>17</v>
      </c>
    </row>
    <row r="1598" spans="1:20" ht="28.5">
      <c r="A1598" s="6">
        <v>1</v>
      </c>
      <c r="B1598" s="6"/>
      <c r="C1598" s="7" t="s">
        <v>1918</v>
      </c>
      <c r="D1598" s="8" t="s">
        <v>285</v>
      </c>
      <c r="E1598" s="9">
        <v>52320171</v>
      </c>
      <c r="F1598" s="9">
        <v>72051556</v>
      </c>
      <c r="G1598" s="9">
        <f>IFERROR(F1598-E1598,0)</f>
        <v>19731385</v>
      </c>
      <c r="H1598" s="36">
        <f>IFERROR((F1598/E1598-1)*100,0)</f>
        <v>37.712768561096645</v>
      </c>
      <c r="I1598" s="9">
        <v>159346970</v>
      </c>
      <c r="J1598" s="12">
        <v>45.2</v>
      </c>
      <c r="K1598" s="8" t="s">
        <v>17</v>
      </c>
      <c r="L1598" s="7" t="s">
        <v>17</v>
      </c>
      <c r="M1598" s="7" t="s">
        <v>17</v>
      </c>
      <c r="N1598" s="9"/>
      <c r="O1598" s="9"/>
      <c r="P1598" s="9"/>
      <c r="Q1598" s="9"/>
      <c r="R1598" s="10" t="s">
        <v>17</v>
      </c>
      <c r="S1598" s="10" t="s">
        <v>17</v>
      </c>
      <c r="T1598" s="11" t="s">
        <v>17</v>
      </c>
    </row>
    <row r="1599" spans="1:20" ht="28.5">
      <c r="A1599" s="6">
        <v>1</v>
      </c>
      <c r="B1599" s="6"/>
      <c r="C1599" s="7" t="s">
        <v>1919</v>
      </c>
      <c r="D1599" s="8" t="s">
        <v>17</v>
      </c>
      <c r="E1599" s="9"/>
      <c r="F1599" s="9"/>
      <c r="G1599" s="9"/>
      <c r="H1599" s="10" t="s">
        <v>17</v>
      </c>
      <c r="I1599" s="9"/>
      <c r="J1599" s="10" t="s">
        <v>17</v>
      </c>
      <c r="K1599" s="8" t="s">
        <v>22</v>
      </c>
      <c r="L1599" s="7" t="s">
        <v>1920</v>
      </c>
      <c r="M1599" s="7" t="s">
        <v>33</v>
      </c>
      <c r="N1599" s="9">
        <v>21000</v>
      </c>
      <c r="O1599" s="9">
        <v>11400</v>
      </c>
      <c r="P1599" s="9">
        <v>2792</v>
      </c>
      <c r="Q1599" s="9">
        <v>15994</v>
      </c>
      <c r="R1599" s="13">
        <v>76.2</v>
      </c>
      <c r="S1599" s="13">
        <v>40.299999999999997</v>
      </c>
      <c r="T1599" s="11" t="s">
        <v>3788</v>
      </c>
    </row>
    <row r="1600" spans="1:20" ht="28.5">
      <c r="A1600" s="6">
        <v>1</v>
      </c>
      <c r="B1600" s="6"/>
      <c r="C1600" s="6"/>
      <c r="D1600" s="8" t="s">
        <v>17</v>
      </c>
      <c r="E1600" s="9"/>
      <c r="F1600" s="9"/>
      <c r="G1600" s="9"/>
      <c r="H1600" s="10" t="s">
        <v>17</v>
      </c>
      <c r="I1600" s="9"/>
      <c r="J1600" s="10" t="s">
        <v>17</v>
      </c>
      <c r="K1600" s="8" t="s">
        <v>22</v>
      </c>
      <c r="L1600" s="7" t="s">
        <v>1921</v>
      </c>
      <c r="M1600" s="7" t="s">
        <v>1922</v>
      </c>
      <c r="N1600" s="9">
        <v>6</v>
      </c>
      <c r="O1600" s="9">
        <v>2</v>
      </c>
      <c r="P1600" s="9">
        <v>3</v>
      </c>
      <c r="Q1600" s="9">
        <v>3</v>
      </c>
      <c r="R1600" s="13">
        <v>50</v>
      </c>
      <c r="S1600" s="13">
        <v>50</v>
      </c>
      <c r="T1600" s="11" t="s">
        <v>1923</v>
      </c>
    </row>
    <row r="1601" spans="1:20" ht="57">
      <c r="A1601" s="6">
        <v>1</v>
      </c>
      <c r="B1601" s="6"/>
      <c r="C1601" s="6"/>
      <c r="D1601" s="8" t="s">
        <v>17</v>
      </c>
      <c r="E1601" s="9"/>
      <c r="F1601" s="9"/>
      <c r="G1601" s="9"/>
      <c r="H1601" s="10" t="s">
        <v>17</v>
      </c>
      <c r="I1601" s="9"/>
      <c r="J1601" s="10" t="s">
        <v>17</v>
      </c>
      <c r="K1601" s="8" t="s">
        <v>22</v>
      </c>
      <c r="L1601" s="7" t="s">
        <v>67</v>
      </c>
      <c r="M1601" s="7" t="s">
        <v>1924</v>
      </c>
      <c r="N1601" s="9">
        <v>104</v>
      </c>
      <c r="O1601" s="9">
        <v>104</v>
      </c>
      <c r="P1601" s="9">
        <v>99</v>
      </c>
      <c r="Q1601" s="9">
        <v>99</v>
      </c>
      <c r="R1601" s="10" t="s">
        <v>62</v>
      </c>
      <c r="S1601" s="13">
        <v>-4.8</v>
      </c>
      <c r="T1601" s="11" t="s">
        <v>3789</v>
      </c>
    </row>
    <row r="1602" spans="1:20" ht="28.5">
      <c r="A1602" s="6">
        <v>1</v>
      </c>
      <c r="B1602" s="6"/>
      <c r="C1602" s="6"/>
      <c r="D1602" s="8" t="s">
        <v>17</v>
      </c>
      <c r="E1602" s="9"/>
      <c r="F1602" s="9"/>
      <c r="G1602" s="9"/>
      <c r="H1602" s="10" t="s">
        <v>17</v>
      </c>
      <c r="I1602" s="9"/>
      <c r="J1602" s="10" t="s">
        <v>17</v>
      </c>
      <c r="K1602" s="8" t="s">
        <v>22</v>
      </c>
      <c r="L1602" s="7" t="s">
        <v>1925</v>
      </c>
      <c r="M1602" s="7" t="s">
        <v>1926</v>
      </c>
      <c r="N1602" s="9">
        <v>83</v>
      </c>
      <c r="O1602" s="9">
        <v>39</v>
      </c>
      <c r="P1602" s="9">
        <v>33</v>
      </c>
      <c r="Q1602" s="9">
        <v>7</v>
      </c>
      <c r="R1602" s="13">
        <v>8.4</v>
      </c>
      <c r="S1602" s="13">
        <v>-82.1</v>
      </c>
      <c r="T1602" s="11" t="s">
        <v>1927</v>
      </c>
    </row>
    <row r="1603" spans="1:20">
      <c r="A1603" s="6">
        <v>1</v>
      </c>
      <c r="B1603" s="6"/>
      <c r="C1603" s="6"/>
      <c r="D1603" s="8" t="s">
        <v>17</v>
      </c>
      <c r="E1603" s="9"/>
      <c r="F1603" s="9"/>
      <c r="G1603" s="9"/>
      <c r="H1603" s="10" t="s">
        <v>17</v>
      </c>
      <c r="I1603" s="9"/>
      <c r="J1603" s="10" t="s">
        <v>17</v>
      </c>
      <c r="K1603" s="8" t="s">
        <v>22</v>
      </c>
      <c r="L1603" s="7" t="s">
        <v>35</v>
      </c>
      <c r="M1603" s="7" t="s">
        <v>36</v>
      </c>
      <c r="N1603" s="9">
        <v>32000</v>
      </c>
      <c r="O1603" s="9">
        <v>11100</v>
      </c>
      <c r="P1603" s="9">
        <v>9131</v>
      </c>
      <c r="Q1603" s="9">
        <v>8250</v>
      </c>
      <c r="R1603" s="13">
        <v>25.8</v>
      </c>
      <c r="S1603" s="13">
        <v>-25.7</v>
      </c>
      <c r="T1603" s="11" t="s">
        <v>3447</v>
      </c>
    </row>
    <row r="1604" spans="1:20" ht="28.5">
      <c r="A1604" s="6">
        <v>1</v>
      </c>
      <c r="B1604" s="6"/>
      <c r="C1604" s="6"/>
      <c r="D1604" s="8" t="s">
        <v>17</v>
      </c>
      <c r="E1604" s="9"/>
      <c r="F1604" s="9"/>
      <c r="G1604" s="9"/>
      <c r="H1604" s="10" t="s">
        <v>17</v>
      </c>
      <c r="I1604" s="9"/>
      <c r="J1604" s="10" t="s">
        <v>17</v>
      </c>
      <c r="K1604" s="8" t="s">
        <v>22</v>
      </c>
      <c r="L1604" s="7" t="s">
        <v>1928</v>
      </c>
      <c r="M1604" s="7" t="s">
        <v>44</v>
      </c>
      <c r="N1604" s="9">
        <v>11</v>
      </c>
      <c r="O1604" s="9">
        <v>4</v>
      </c>
      <c r="P1604" s="9">
        <v>4</v>
      </c>
      <c r="Q1604" s="9">
        <v>11</v>
      </c>
      <c r="R1604" s="13">
        <v>100</v>
      </c>
      <c r="S1604" s="13">
        <v>175</v>
      </c>
      <c r="T1604" s="11" t="s">
        <v>1929</v>
      </c>
    </row>
    <row r="1605" spans="1:20" ht="30">
      <c r="A1605" s="6">
        <v>1</v>
      </c>
      <c r="B1605" s="6"/>
      <c r="C1605" s="19" t="s">
        <v>1930</v>
      </c>
      <c r="D1605" s="8" t="s">
        <v>17</v>
      </c>
      <c r="E1605" s="9"/>
      <c r="F1605" s="9"/>
      <c r="G1605" s="9"/>
      <c r="H1605" s="10" t="s">
        <v>17</v>
      </c>
      <c r="I1605" s="9"/>
      <c r="J1605" s="10" t="s">
        <v>17</v>
      </c>
      <c r="K1605" s="8" t="s">
        <v>17</v>
      </c>
      <c r="L1605" s="7" t="s">
        <v>17</v>
      </c>
      <c r="M1605" s="7" t="s">
        <v>17</v>
      </c>
      <c r="N1605" s="9"/>
      <c r="O1605" s="9"/>
      <c r="P1605" s="9"/>
      <c r="Q1605" s="9"/>
      <c r="R1605" s="10" t="s">
        <v>17</v>
      </c>
      <c r="S1605" s="10" t="s">
        <v>17</v>
      </c>
      <c r="T1605" s="11" t="s">
        <v>17</v>
      </c>
    </row>
    <row r="1606" spans="1:20" ht="57">
      <c r="A1606" s="6">
        <v>1</v>
      </c>
      <c r="B1606" s="6"/>
      <c r="C1606" s="7" t="s">
        <v>1931</v>
      </c>
      <c r="D1606" s="8" t="s">
        <v>30</v>
      </c>
      <c r="E1606" s="9">
        <v>279260280</v>
      </c>
      <c r="F1606" s="9">
        <v>175655402</v>
      </c>
      <c r="G1606" s="9">
        <f>IFERROR(F1606-E1606,0)</f>
        <v>-103604878</v>
      </c>
      <c r="H1606" s="36">
        <f>IFERROR((F1606/E1606-1)*100,0)</f>
        <v>-37.099754394001181</v>
      </c>
      <c r="I1606" s="9">
        <v>633237840</v>
      </c>
      <c r="J1606" s="12">
        <v>27.7</v>
      </c>
      <c r="K1606" s="8" t="s">
        <v>17</v>
      </c>
      <c r="L1606" s="7" t="s">
        <v>17</v>
      </c>
      <c r="M1606" s="7" t="s">
        <v>17</v>
      </c>
      <c r="N1606" s="9"/>
      <c r="O1606" s="9"/>
      <c r="P1606" s="9"/>
      <c r="Q1606" s="9"/>
      <c r="R1606" s="10" t="s">
        <v>17</v>
      </c>
      <c r="S1606" s="10" t="s">
        <v>17</v>
      </c>
      <c r="T1606" s="11" t="s">
        <v>17</v>
      </c>
    </row>
    <row r="1607" spans="1:20" ht="28.5">
      <c r="A1607" s="6">
        <v>1</v>
      </c>
      <c r="B1607" s="6"/>
      <c r="C1607" s="7" t="s">
        <v>1932</v>
      </c>
      <c r="D1607" s="8" t="s">
        <v>17</v>
      </c>
      <c r="E1607" s="9"/>
      <c r="F1607" s="9"/>
      <c r="G1607" s="9"/>
      <c r="H1607" s="10" t="s">
        <v>17</v>
      </c>
      <c r="I1607" s="9"/>
      <c r="J1607" s="10" t="s">
        <v>17</v>
      </c>
      <c r="K1607" s="8" t="s">
        <v>22</v>
      </c>
      <c r="L1607" s="7" t="s">
        <v>1933</v>
      </c>
      <c r="M1607" s="7" t="s">
        <v>1934</v>
      </c>
      <c r="N1607" s="9">
        <v>1650</v>
      </c>
      <c r="O1607" s="9">
        <v>550</v>
      </c>
      <c r="P1607" s="9">
        <v>698</v>
      </c>
      <c r="Q1607" s="9">
        <v>493</v>
      </c>
      <c r="R1607" s="9">
        <v>29.9</v>
      </c>
      <c r="S1607" s="13">
        <v>-10.4</v>
      </c>
      <c r="T1607" s="43" t="s">
        <v>3448</v>
      </c>
    </row>
    <row r="1608" spans="1:20" ht="28.5">
      <c r="A1608" s="6">
        <v>1</v>
      </c>
      <c r="B1608" s="6"/>
      <c r="C1608" s="6"/>
      <c r="D1608" s="8" t="s">
        <v>17</v>
      </c>
      <c r="E1608" s="9"/>
      <c r="F1608" s="9"/>
      <c r="G1608" s="9"/>
      <c r="H1608" s="10" t="s">
        <v>17</v>
      </c>
      <c r="I1608" s="9"/>
      <c r="J1608" s="10" t="s">
        <v>17</v>
      </c>
      <c r="K1608" s="8" t="s">
        <v>22</v>
      </c>
      <c r="L1608" s="7" t="s">
        <v>1935</v>
      </c>
      <c r="M1608" s="7" t="s">
        <v>1936</v>
      </c>
      <c r="N1608" s="9">
        <v>1590</v>
      </c>
      <c r="O1608" s="9">
        <v>530</v>
      </c>
      <c r="P1608" s="9">
        <v>1465</v>
      </c>
      <c r="Q1608" s="9">
        <v>1241</v>
      </c>
      <c r="R1608" s="9">
        <v>78.099999999999994</v>
      </c>
      <c r="S1608" s="13">
        <v>134.19999999999999</v>
      </c>
      <c r="T1608" s="43" t="s">
        <v>3790</v>
      </c>
    </row>
    <row r="1609" spans="1:20" ht="42.75">
      <c r="A1609" s="6">
        <v>1</v>
      </c>
      <c r="B1609" s="6"/>
      <c r="C1609" s="6"/>
      <c r="D1609" s="8" t="s">
        <v>17</v>
      </c>
      <c r="E1609" s="9"/>
      <c r="F1609" s="9"/>
      <c r="G1609" s="9"/>
      <c r="H1609" s="10" t="s">
        <v>17</v>
      </c>
      <c r="I1609" s="9"/>
      <c r="J1609" s="10" t="s">
        <v>17</v>
      </c>
      <c r="K1609" s="8" t="s">
        <v>22</v>
      </c>
      <c r="L1609" s="7" t="s">
        <v>1937</v>
      </c>
      <c r="M1609" s="7" t="s">
        <v>216</v>
      </c>
      <c r="N1609" s="9">
        <v>920</v>
      </c>
      <c r="O1609" s="9">
        <v>306</v>
      </c>
      <c r="P1609" s="9">
        <v>712</v>
      </c>
      <c r="Q1609" s="9">
        <v>0</v>
      </c>
      <c r="R1609" s="36">
        <v>0</v>
      </c>
      <c r="S1609" s="36">
        <v>-100</v>
      </c>
      <c r="T1609" s="11" t="s">
        <v>3791</v>
      </c>
    </row>
    <row r="1610" spans="1:20" ht="42.75">
      <c r="A1610" s="6">
        <v>1</v>
      </c>
      <c r="B1610" s="6"/>
      <c r="C1610" s="6"/>
      <c r="D1610" s="8" t="s">
        <v>17</v>
      </c>
      <c r="E1610" s="9"/>
      <c r="F1610" s="9"/>
      <c r="G1610" s="9"/>
      <c r="H1610" s="10" t="s">
        <v>17</v>
      </c>
      <c r="I1610" s="9"/>
      <c r="J1610" s="10" t="s">
        <v>17</v>
      </c>
      <c r="K1610" s="8" t="s">
        <v>22</v>
      </c>
      <c r="L1610" s="7" t="s">
        <v>1937</v>
      </c>
      <c r="M1610" s="7" t="s">
        <v>48</v>
      </c>
      <c r="N1610" s="9">
        <v>70000</v>
      </c>
      <c r="O1610" s="9">
        <v>23000</v>
      </c>
      <c r="P1610" s="9">
        <v>138935</v>
      </c>
      <c r="Q1610" s="9">
        <v>0</v>
      </c>
      <c r="R1610" s="36">
        <v>0</v>
      </c>
      <c r="S1610" s="36">
        <v>-100</v>
      </c>
      <c r="T1610" s="11" t="s">
        <v>3791</v>
      </c>
    </row>
    <row r="1611" spans="1:20" ht="42.75">
      <c r="A1611" s="6">
        <v>1</v>
      </c>
      <c r="B1611" s="6"/>
      <c r="C1611" s="6"/>
      <c r="D1611" s="8" t="s">
        <v>17</v>
      </c>
      <c r="E1611" s="9"/>
      <c r="F1611" s="9"/>
      <c r="G1611" s="9"/>
      <c r="H1611" s="10" t="s">
        <v>17</v>
      </c>
      <c r="I1611" s="9"/>
      <c r="J1611" s="10" t="s">
        <v>17</v>
      </c>
      <c r="K1611" s="8" t="s">
        <v>22</v>
      </c>
      <c r="L1611" s="7" t="s">
        <v>1937</v>
      </c>
      <c r="M1611" s="7" t="s">
        <v>1938</v>
      </c>
      <c r="N1611" s="9">
        <v>240000</v>
      </c>
      <c r="O1611" s="9">
        <v>80000</v>
      </c>
      <c r="P1611" s="9">
        <v>482795</v>
      </c>
      <c r="Q1611" s="9">
        <v>0</v>
      </c>
      <c r="R1611" s="36">
        <v>0</v>
      </c>
      <c r="S1611" s="36">
        <v>-100</v>
      </c>
      <c r="T1611" s="11" t="s">
        <v>3791</v>
      </c>
    </row>
    <row r="1612" spans="1:20" ht="42.75">
      <c r="A1612" s="6">
        <v>1</v>
      </c>
      <c r="B1612" s="6"/>
      <c r="C1612" s="6"/>
      <c r="D1612" s="8" t="s">
        <v>17</v>
      </c>
      <c r="E1612" s="9"/>
      <c r="F1612" s="9"/>
      <c r="G1612" s="9"/>
      <c r="H1612" s="10" t="s">
        <v>17</v>
      </c>
      <c r="I1612" s="9"/>
      <c r="J1612" s="10" t="s">
        <v>17</v>
      </c>
      <c r="K1612" s="8" t="s">
        <v>22</v>
      </c>
      <c r="L1612" s="7" t="s">
        <v>1937</v>
      </c>
      <c r="M1612" s="7" t="s">
        <v>1939</v>
      </c>
      <c r="N1612" s="9">
        <v>20000</v>
      </c>
      <c r="O1612" s="9">
        <v>6000</v>
      </c>
      <c r="P1612" s="9">
        <v>39611</v>
      </c>
      <c r="Q1612" s="9">
        <v>0</v>
      </c>
      <c r="R1612" s="36">
        <v>0</v>
      </c>
      <c r="S1612" s="36">
        <v>-100</v>
      </c>
      <c r="T1612" s="11" t="s">
        <v>3791</v>
      </c>
    </row>
    <row r="1613" spans="1:20" ht="42.75">
      <c r="A1613" s="6">
        <v>1</v>
      </c>
      <c r="B1613" s="6"/>
      <c r="C1613" s="6"/>
      <c r="D1613" s="8" t="s">
        <v>17</v>
      </c>
      <c r="E1613" s="9"/>
      <c r="F1613" s="9"/>
      <c r="G1613" s="9"/>
      <c r="H1613" s="10" t="s">
        <v>17</v>
      </c>
      <c r="I1613" s="9"/>
      <c r="J1613" s="10" t="s">
        <v>17</v>
      </c>
      <c r="K1613" s="8" t="s">
        <v>22</v>
      </c>
      <c r="L1613" s="7" t="s">
        <v>1940</v>
      </c>
      <c r="M1613" s="7" t="s">
        <v>48</v>
      </c>
      <c r="N1613" s="9">
        <v>11000</v>
      </c>
      <c r="O1613" s="9">
        <v>3000</v>
      </c>
      <c r="P1613" s="9">
        <v>7749</v>
      </c>
      <c r="Q1613" s="9">
        <v>0</v>
      </c>
      <c r="R1613" s="36">
        <v>0</v>
      </c>
      <c r="S1613" s="36">
        <v>-100</v>
      </c>
      <c r="T1613" s="11" t="s">
        <v>3791</v>
      </c>
    </row>
    <row r="1614" spans="1:20" ht="42.75">
      <c r="A1614" s="6">
        <v>1</v>
      </c>
      <c r="B1614" s="6"/>
      <c r="C1614" s="6"/>
      <c r="D1614" s="8" t="s">
        <v>17</v>
      </c>
      <c r="E1614" s="9"/>
      <c r="F1614" s="9"/>
      <c r="G1614" s="9"/>
      <c r="H1614" s="10" t="s">
        <v>17</v>
      </c>
      <c r="I1614" s="9"/>
      <c r="J1614" s="10" t="s">
        <v>17</v>
      </c>
      <c r="K1614" s="8" t="s">
        <v>22</v>
      </c>
      <c r="L1614" s="7" t="s">
        <v>1941</v>
      </c>
      <c r="M1614" s="7" t="s">
        <v>216</v>
      </c>
      <c r="N1614" s="9">
        <v>144</v>
      </c>
      <c r="O1614" s="9">
        <v>96</v>
      </c>
      <c r="P1614" s="9">
        <v>25</v>
      </c>
      <c r="Q1614" s="9">
        <v>0</v>
      </c>
      <c r="R1614" s="10" t="s">
        <v>62</v>
      </c>
      <c r="S1614" s="36">
        <v>-100</v>
      </c>
      <c r="T1614" s="11" t="s">
        <v>3791</v>
      </c>
    </row>
    <row r="1615" spans="1:20" ht="42.75">
      <c r="A1615" s="6">
        <v>1</v>
      </c>
      <c r="B1615" s="6"/>
      <c r="C1615" s="6"/>
      <c r="D1615" s="8" t="s">
        <v>17</v>
      </c>
      <c r="E1615" s="9"/>
      <c r="F1615" s="9"/>
      <c r="G1615" s="9"/>
      <c r="H1615" s="10" t="s">
        <v>17</v>
      </c>
      <c r="I1615" s="9"/>
      <c r="J1615" s="10" t="s">
        <v>17</v>
      </c>
      <c r="K1615" s="8" t="s">
        <v>22</v>
      </c>
      <c r="L1615" s="7" t="s">
        <v>1941</v>
      </c>
      <c r="M1615" s="7" t="s">
        <v>48</v>
      </c>
      <c r="N1615" s="9">
        <v>13200</v>
      </c>
      <c r="O1615" s="9">
        <v>8800</v>
      </c>
      <c r="P1615" s="9">
        <v>2000</v>
      </c>
      <c r="Q1615" s="9">
        <v>0</v>
      </c>
      <c r="R1615" s="10" t="s">
        <v>62</v>
      </c>
      <c r="S1615" s="36">
        <v>-100</v>
      </c>
      <c r="T1615" s="11" t="s">
        <v>3791</v>
      </c>
    </row>
    <row r="1616" spans="1:20" ht="42.75">
      <c r="A1616" s="6">
        <v>1</v>
      </c>
      <c r="B1616" s="6"/>
      <c r="C1616" s="6"/>
      <c r="D1616" s="8" t="s">
        <v>17</v>
      </c>
      <c r="E1616" s="9"/>
      <c r="F1616" s="9"/>
      <c r="G1616" s="9"/>
      <c r="H1616" s="10" t="s">
        <v>17</v>
      </c>
      <c r="I1616" s="9"/>
      <c r="J1616" s="10" t="s">
        <v>17</v>
      </c>
      <c r="K1616" s="8" t="s">
        <v>22</v>
      </c>
      <c r="L1616" s="7" t="s">
        <v>1941</v>
      </c>
      <c r="M1616" s="7" t="s">
        <v>1942</v>
      </c>
      <c r="N1616" s="9">
        <v>180</v>
      </c>
      <c r="O1616" s="9">
        <v>120</v>
      </c>
      <c r="P1616" s="9">
        <v>31</v>
      </c>
      <c r="Q1616" s="9">
        <v>0</v>
      </c>
      <c r="R1616" s="10" t="s">
        <v>62</v>
      </c>
      <c r="S1616" s="36">
        <v>-100</v>
      </c>
      <c r="T1616" s="11" t="s">
        <v>3791</v>
      </c>
    </row>
    <row r="1617" spans="1:20" ht="42.75">
      <c r="A1617" s="6">
        <v>1</v>
      </c>
      <c r="B1617" s="6"/>
      <c r="C1617" s="6"/>
      <c r="D1617" s="8" t="s">
        <v>17</v>
      </c>
      <c r="E1617" s="9"/>
      <c r="F1617" s="9"/>
      <c r="G1617" s="9"/>
      <c r="H1617" s="10" t="s">
        <v>17</v>
      </c>
      <c r="I1617" s="9"/>
      <c r="J1617" s="10" t="s">
        <v>17</v>
      </c>
      <c r="K1617" s="8" t="s">
        <v>22</v>
      </c>
      <c r="L1617" s="7" t="s">
        <v>1943</v>
      </c>
      <c r="M1617" s="7" t="s">
        <v>216</v>
      </c>
      <c r="N1617" s="9">
        <v>142</v>
      </c>
      <c r="O1617" s="9">
        <v>47</v>
      </c>
      <c r="P1617" s="9">
        <v>124</v>
      </c>
      <c r="Q1617" s="9">
        <v>0</v>
      </c>
      <c r="R1617" s="36">
        <v>0</v>
      </c>
      <c r="S1617" s="36">
        <v>-100</v>
      </c>
      <c r="T1617" s="11" t="s">
        <v>3791</v>
      </c>
    </row>
    <row r="1618" spans="1:20" ht="28.5">
      <c r="A1618" s="6">
        <v>1</v>
      </c>
      <c r="B1618" s="6"/>
      <c r="C1618" s="6"/>
      <c r="D1618" s="8" t="s">
        <v>17</v>
      </c>
      <c r="E1618" s="9"/>
      <c r="F1618" s="9"/>
      <c r="G1618" s="9"/>
      <c r="H1618" s="10" t="s">
        <v>17</v>
      </c>
      <c r="I1618" s="9"/>
      <c r="J1618" s="10" t="s">
        <v>17</v>
      </c>
      <c r="K1618" s="8" t="s">
        <v>22</v>
      </c>
      <c r="L1618" s="7" t="s">
        <v>1944</v>
      </c>
      <c r="M1618" s="7" t="s">
        <v>1938</v>
      </c>
      <c r="N1618" s="9">
        <v>450000</v>
      </c>
      <c r="O1618" s="9">
        <v>150000</v>
      </c>
      <c r="P1618" s="9">
        <v>285534</v>
      </c>
      <c r="Q1618" s="9">
        <v>192434</v>
      </c>
      <c r="R1618" s="13">
        <v>42.8</v>
      </c>
      <c r="S1618" s="13">
        <v>28.3</v>
      </c>
      <c r="T1618" s="11" t="s">
        <v>3450</v>
      </c>
    </row>
    <row r="1619" spans="1:20" ht="28.5">
      <c r="A1619" s="6">
        <v>1</v>
      </c>
      <c r="B1619" s="6"/>
      <c r="C1619" s="6"/>
      <c r="D1619" s="8" t="s">
        <v>17</v>
      </c>
      <c r="E1619" s="9"/>
      <c r="F1619" s="9"/>
      <c r="G1619" s="9"/>
      <c r="H1619" s="10" t="s">
        <v>17</v>
      </c>
      <c r="I1619" s="9"/>
      <c r="J1619" s="10" t="s">
        <v>17</v>
      </c>
      <c r="K1619" s="8" t="s">
        <v>22</v>
      </c>
      <c r="L1619" s="7" t="s">
        <v>1944</v>
      </c>
      <c r="M1619" s="7" t="s">
        <v>1939</v>
      </c>
      <c r="N1619" s="9">
        <v>99000</v>
      </c>
      <c r="O1619" s="9">
        <v>33000</v>
      </c>
      <c r="P1619" s="9">
        <v>43733</v>
      </c>
      <c r="Q1619" s="9">
        <v>41321</v>
      </c>
      <c r="R1619" s="13">
        <v>41.7</v>
      </c>
      <c r="S1619" s="13">
        <v>25.2</v>
      </c>
      <c r="T1619" s="11" t="s">
        <v>3450</v>
      </c>
    </row>
    <row r="1620" spans="1:20" ht="28.5">
      <c r="A1620" s="6">
        <v>1</v>
      </c>
      <c r="B1620" s="6"/>
      <c r="C1620" s="6"/>
      <c r="D1620" s="8" t="s">
        <v>17</v>
      </c>
      <c r="E1620" s="9"/>
      <c r="F1620" s="9"/>
      <c r="G1620" s="9"/>
      <c r="H1620" s="10" t="s">
        <v>17</v>
      </c>
      <c r="I1620" s="9"/>
      <c r="J1620" s="10" t="s">
        <v>17</v>
      </c>
      <c r="K1620" s="8" t="s">
        <v>22</v>
      </c>
      <c r="L1620" s="7" t="s">
        <v>1945</v>
      </c>
      <c r="M1620" s="7" t="s">
        <v>1942</v>
      </c>
      <c r="N1620" s="9">
        <v>398</v>
      </c>
      <c r="O1620" s="9">
        <v>132</v>
      </c>
      <c r="P1620" s="9">
        <v>473</v>
      </c>
      <c r="Q1620" s="9">
        <v>403</v>
      </c>
      <c r="R1620" s="10">
        <v>101.3</v>
      </c>
      <c r="S1620" s="10">
        <v>205.3</v>
      </c>
      <c r="T1620" s="43" t="s">
        <v>3790</v>
      </c>
    </row>
    <row r="1621" spans="1:20" ht="28.5">
      <c r="A1621" s="6">
        <v>1</v>
      </c>
      <c r="B1621" s="6"/>
      <c r="C1621" s="6"/>
      <c r="D1621" s="8" t="s">
        <v>17</v>
      </c>
      <c r="E1621" s="9"/>
      <c r="F1621" s="9"/>
      <c r="G1621" s="9"/>
      <c r="H1621" s="10" t="s">
        <v>17</v>
      </c>
      <c r="I1621" s="9"/>
      <c r="J1621" s="10" t="s">
        <v>17</v>
      </c>
      <c r="K1621" s="8" t="s">
        <v>22</v>
      </c>
      <c r="L1621" s="7" t="s">
        <v>1946</v>
      </c>
      <c r="M1621" s="7" t="s">
        <v>216</v>
      </c>
      <c r="N1621" s="9">
        <v>3500</v>
      </c>
      <c r="O1621" s="9">
        <v>1000</v>
      </c>
      <c r="P1621" s="9">
        <v>1181</v>
      </c>
      <c r="Q1621" s="9">
        <v>0</v>
      </c>
      <c r="R1621" s="36">
        <v>0</v>
      </c>
      <c r="S1621" s="36">
        <v>-100</v>
      </c>
      <c r="T1621" s="11" t="s">
        <v>3451</v>
      </c>
    </row>
    <row r="1622" spans="1:20" ht="42.75">
      <c r="A1622" s="6">
        <v>1</v>
      </c>
      <c r="B1622" s="6"/>
      <c r="C1622" s="6"/>
      <c r="D1622" s="8" t="s">
        <v>17</v>
      </c>
      <c r="E1622" s="9"/>
      <c r="F1622" s="9"/>
      <c r="G1622" s="9"/>
      <c r="H1622" s="10" t="s">
        <v>17</v>
      </c>
      <c r="I1622" s="9"/>
      <c r="J1622" s="10" t="s">
        <v>17</v>
      </c>
      <c r="K1622" s="8" t="s">
        <v>22</v>
      </c>
      <c r="L1622" s="7" t="s">
        <v>1947</v>
      </c>
      <c r="M1622" s="7" t="s">
        <v>48</v>
      </c>
      <c r="N1622" s="9">
        <v>1300000</v>
      </c>
      <c r="O1622" s="9">
        <v>400000</v>
      </c>
      <c r="P1622" s="9">
        <v>22</v>
      </c>
      <c r="Q1622" s="9">
        <v>0</v>
      </c>
      <c r="R1622" s="36">
        <v>0</v>
      </c>
      <c r="S1622" s="36">
        <v>-100</v>
      </c>
      <c r="T1622" s="11" t="s">
        <v>3791</v>
      </c>
    </row>
    <row r="1623" spans="1:20" ht="42.75">
      <c r="A1623" s="6">
        <v>1</v>
      </c>
      <c r="B1623" s="6"/>
      <c r="C1623" s="6"/>
      <c r="D1623" s="8" t="s">
        <v>17</v>
      </c>
      <c r="E1623" s="9"/>
      <c r="F1623" s="9"/>
      <c r="G1623" s="9"/>
      <c r="H1623" s="10" t="s">
        <v>17</v>
      </c>
      <c r="I1623" s="9"/>
      <c r="J1623" s="10" t="s">
        <v>17</v>
      </c>
      <c r="K1623" s="8" t="s">
        <v>22</v>
      </c>
      <c r="L1623" s="7" t="s">
        <v>1947</v>
      </c>
      <c r="M1623" s="7" t="s">
        <v>1948</v>
      </c>
      <c r="N1623" s="9">
        <v>24</v>
      </c>
      <c r="O1623" s="9">
        <v>8</v>
      </c>
      <c r="P1623" s="9">
        <v>823058</v>
      </c>
      <c r="Q1623" s="9">
        <v>0</v>
      </c>
      <c r="R1623" s="36">
        <v>0</v>
      </c>
      <c r="S1623" s="36">
        <v>-100</v>
      </c>
      <c r="T1623" s="11" t="s">
        <v>3791</v>
      </c>
    </row>
    <row r="1624" spans="1:20" ht="42.75">
      <c r="A1624" s="6">
        <v>1</v>
      </c>
      <c r="B1624" s="6"/>
      <c r="C1624" s="6"/>
      <c r="D1624" s="8" t="s">
        <v>17</v>
      </c>
      <c r="E1624" s="9"/>
      <c r="F1624" s="9"/>
      <c r="G1624" s="9"/>
      <c r="H1624" s="10" t="s">
        <v>17</v>
      </c>
      <c r="I1624" s="9"/>
      <c r="J1624" s="10" t="s">
        <v>17</v>
      </c>
      <c r="K1624" s="8" t="s">
        <v>22</v>
      </c>
      <c r="L1624" s="7" t="s">
        <v>1949</v>
      </c>
      <c r="M1624" s="7" t="s">
        <v>216</v>
      </c>
      <c r="N1624" s="9">
        <v>525</v>
      </c>
      <c r="O1624" s="9">
        <v>175</v>
      </c>
      <c r="P1624" s="9">
        <v>0</v>
      </c>
      <c r="Q1624" s="9">
        <v>0</v>
      </c>
      <c r="R1624" s="36">
        <v>0</v>
      </c>
      <c r="S1624" s="36">
        <v>-100</v>
      </c>
      <c r="T1624" s="11" t="s">
        <v>3791</v>
      </c>
    </row>
    <row r="1625" spans="1:20" ht="42.75">
      <c r="A1625" s="6">
        <v>1</v>
      </c>
      <c r="B1625" s="6"/>
      <c r="C1625" s="6"/>
      <c r="D1625" s="8" t="s">
        <v>17</v>
      </c>
      <c r="E1625" s="9"/>
      <c r="F1625" s="9"/>
      <c r="G1625" s="9"/>
      <c r="H1625" s="10" t="s">
        <v>17</v>
      </c>
      <c r="I1625" s="9"/>
      <c r="J1625" s="10" t="s">
        <v>17</v>
      </c>
      <c r="K1625" s="8" t="s">
        <v>22</v>
      </c>
      <c r="L1625" s="7" t="s">
        <v>1949</v>
      </c>
      <c r="M1625" s="7" t="s">
        <v>48</v>
      </c>
      <c r="N1625" s="9">
        <v>52000</v>
      </c>
      <c r="O1625" s="9">
        <v>17000</v>
      </c>
      <c r="P1625" s="9">
        <v>0</v>
      </c>
      <c r="Q1625" s="9">
        <v>0</v>
      </c>
      <c r="R1625" s="36">
        <v>0</v>
      </c>
      <c r="S1625" s="36">
        <v>-100</v>
      </c>
      <c r="T1625" s="11" t="s">
        <v>3791</v>
      </c>
    </row>
    <row r="1626" spans="1:20" ht="42.75">
      <c r="A1626" s="6">
        <v>1</v>
      </c>
      <c r="B1626" s="6"/>
      <c r="C1626" s="6"/>
      <c r="D1626" s="8" t="s">
        <v>17</v>
      </c>
      <c r="E1626" s="9"/>
      <c r="F1626" s="9"/>
      <c r="G1626" s="9"/>
      <c r="H1626" s="10" t="s">
        <v>17</v>
      </c>
      <c r="I1626" s="9"/>
      <c r="J1626" s="10" t="s">
        <v>17</v>
      </c>
      <c r="K1626" s="8" t="s">
        <v>22</v>
      </c>
      <c r="L1626" s="7" t="s">
        <v>1949</v>
      </c>
      <c r="M1626" s="7" t="s">
        <v>1942</v>
      </c>
      <c r="N1626" s="9">
        <v>1260</v>
      </c>
      <c r="O1626" s="9">
        <v>420</v>
      </c>
      <c r="P1626" s="9">
        <v>0</v>
      </c>
      <c r="Q1626" s="9">
        <v>0</v>
      </c>
      <c r="R1626" s="36">
        <v>0</v>
      </c>
      <c r="S1626" s="36">
        <v>-100</v>
      </c>
      <c r="T1626" s="11" t="s">
        <v>3791</v>
      </c>
    </row>
    <row r="1627" spans="1:20" ht="42.75">
      <c r="A1627" s="6">
        <v>1</v>
      </c>
      <c r="B1627" s="6"/>
      <c r="C1627" s="7" t="s">
        <v>1950</v>
      </c>
      <c r="D1627" s="8" t="s">
        <v>30</v>
      </c>
      <c r="E1627" s="9">
        <v>1900647</v>
      </c>
      <c r="F1627" s="9">
        <v>4534669</v>
      </c>
      <c r="G1627" s="9">
        <f>IFERROR(F1627-E1627,0)</f>
        <v>2634022</v>
      </c>
      <c r="H1627" s="36">
        <f>IFERROR((F1627/E1627-1)*100,0)</f>
        <v>138.58554481710703</v>
      </c>
      <c r="I1627" s="9">
        <v>9480073</v>
      </c>
      <c r="J1627" s="12">
        <v>47.8</v>
      </c>
      <c r="K1627" s="8" t="s">
        <v>17</v>
      </c>
      <c r="L1627" s="7" t="s">
        <v>17</v>
      </c>
      <c r="M1627" s="7" t="s">
        <v>17</v>
      </c>
      <c r="N1627" s="9"/>
      <c r="O1627" s="9"/>
      <c r="P1627" s="9"/>
      <c r="Q1627" s="9"/>
      <c r="R1627" s="10" t="s">
        <v>17</v>
      </c>
      <c r="S1627" s="10" t="s">
        <v>17</v>
      </c>
      <c r="T1627" s="11" t="s">
        <v>17</v>
      </c>
    </row>
    <row r="1628" spans="1:20" ht="42.75">
      <c r="A1628" s="6">
        <v>1</v>
      </c>
      <c r="B1628" s="6"/>
      <c r="C1628" s="7" t="s">
        <v>1932</v>
      </c>
      <c r="D1628" s="8" t="s">
        <v>17</v>
      </c>
      <c r="E1628" s="9"/>
      <c r="F1628" s="9"/>
      <c r="G1628" s="9"/>
      <c r="H1628" s="10" t="s">
        <v>17</v>
      </c>
      <c r="I1628" s="9"/>
      <c r="J1628" s="10" t="s">
        <v>17</v>
      </c>
      <c r="K1628" s="8" t="s">
        <v>22</v>
      </c>
      <c r="L1628" s="7" t="s">
        <v>1951</v>
      </c>
      <c r="M1628" s="7" t="s">
        <v>1952</v>
      </c>
      <c r="N1628" s="9">
        <v>22000</v>
      </c>
      <c r="O1628" s="9">
        <v>7400</v>
      </c>
      <c r="P1628" s="9">
        <v>11300</v>
      </c>
      <c r="Q1628" s="9">
        <v>7901</v>
      </c>
      <c r="R1628" s="13">
        <v>35.9</v>
      </c>
      <c r="S1628" s="13">
        <v>6.8</v>
      </c>
      <c r="T1628" s="11" t="s">
        <v>3452</v>
      </c>
    </row>
    <row r="1629" spans="1:20" ht="42.75">
      <c r="A1629" s="6">
        <v>1</v>
      </c>
      <c r="B1629" s="6"/>
      <c r="C1629" s="6"/>
      <c r="D1629" s="8" t="s">
        <v>17</v>
      </c>
      <c r="E1629" s="9"/>
      <c r="F1629" s="9"/>
      <c r="G1629" s="9"/>
      <c r="H1629" s="10" t="s">
        <v>17</v>
      </c>
      <c r="I1629" s="9"/>
      <c r="J1629" s="10" t="s">
        <v>17</v>
      </c>
      <c r="K1629" s="8" t="s">
        <v>22</v>
      </c>
      <c r="L1629" s="7" t="s">
        <v>1953</v>
      </c>
      <c r="M1629" s="7" t="s">
        <v>288</v>
      </c>
      <c r="N1629" s="9">
        <v>6300</v>
      </c>
      <c r="O1629" s="9">
        <v>2100</v>
      </c>
      <c r="P1629" s="9">
        <v>3337</v>
      </c>
      <c r="Q1629" s="9">
        <v>1865</v>
      </c>
      <c r="R1629" s="13">
        <v>29.6</v>
      </c>
      <c r="S1629" s="13">
        <v>-11.2</v>
      </c>
      <c r="T1629" s="11" t="s">
        <v>3452</v>
      </c>
    </row>
    <row r="1630" spans="1:20" ht="28.5">
      <c r="A1630" s="6">
        <v>1</v>
      </c>
      <c r="B1630" s="6"/>
      <c r="C1630" s="7" t="s">
        <v>1954</v>
      </c>
      <c r="D1630" s="8" t="s">
        <v>57</v>
      </c>
      <c r="E1630" s="9">
        <v>160917534</v>
      </c>
      <c r="F1630" s="9">
        <v>237005814</v>
      </c>
      <c r="G1630" s="9">
        <f>IFERROR(F1630-E1630,0)</f>
        <v>76088280</v>
      </c>
      <c r="H1630" s="36">
        <f>IFERROR((F1630/E1630-1)*100,0)</f>
        <v>47.284020646252259</v>
      </c>
      <c r="I1630" s="9">
        <v>351525000</v>
      </c>
      <c r="J1630" s="12">
        <v>67.400000000000006</v>
      </c>
      <c r="K1630" s="8" t="s">
        <v>17</v>
      </c>
      <c r="L1630" s="7" t="s">
        <v>17</v>
      </c>
      <c r="M1630" s="7" t="s">
        <v>17</v>
      </c>
      <c r="N1630" s="9"/>
      <c r="O1630" s="9"/>
      <c r="P1630" s="9"/>
      <c r="Q1630" s="9"/>
      <c r="R1630" s="10" t="s">
        <v>17</v>
      </c>
      <c r="S1630" s="10" t="s">
        <v>17</v>
      </c>
      <c r="T1630" s="11" t="s">
        <v>17</v>
      </c>
    </row>
    <row r="1631" spans="1:20">
      <c r="A1631" s="6">
        <v>1</v>
      </c>
      <c r="B1631" s="6"/>
      <c r="C1631" s="6"/>
      <c r="D1631" s="8" t="s">
        <v>30</v>
      </c>
      <c r="E1631" s="9">
        <v>20429260934</v>
      </c>
      <c r="F1631" s="9">
        <v>27211108862</v>
      </c>
      <c r="G1631" s="9">
        <f>IFERROR(F1631-E1631,0)</f>
        <v>6781847928</v>
      </c>
      <c r="H1631" s="36">
        <f>IFERROR((F1631/E1631-1)*100,0)</f>
        <v>33.196736533494018</v>
      </c>
      <c r="I1631" s="9">
        <v>53661053717</v>
      </c>
      <c r="J1631" s="12">
        <v>50.7</v>
      </c>
      <c r="K1631" s="8" t="s">
        <v>17</v>
      </c>
      <c r="L1631" s="7" t="s">
        <v>17</v>
      </c>
      <c r="M1631" s="7" t="s">
        <v>17</v>
      </c>
      <c r="N1631" s="9"/>
      <c r="O1631" s="9"/>
      <c r="P1631" s="9"/>
      <c r="Q1631" s="9"/>
      <c r="R1631" s="10" t="s">
        <v>17</v>
      </c>
      <c r="S1631" s="10" t="s">
        <v>17</v>
      </c>
      <c r="T1631" s="11" t="s">
        <v>17</v>
      </c>
    </row>
    <row r="1632" spans="1:20">
      <c r="A1632" s="6">
        <v>1</v>
      </c>
      <c r="B1632" s="6"/>
      <c r="C1632" s="6"/>
      <c r="D1632" s="8" t="s">
        <v>285</v>
      </c>
      <c r="E1632" s="9">
        <v>58896448</v>
      </c>
      <c r="F1632" s="9">
        <v>61015296</v>
      </c>
      <c r="G1632" s="9">
        <f>IFERROR(F1632-E1632,0)</f>
        <v>2118848</v>
      </c>
      <c r="H1632" s="36">
        <f>IFERROR((F1632/E1632-1)*100,0)</f>
        <v>3.5975819798164999</v>
      </c>
      <c r="I1632" s="9">
        <v>323959013</v>
      </c>
      <c r="J1632" s="12">
        <v>18.8</v>
      </c>
      <c r="K1632" s="8" t="s">
        <v>17</v>
      </c>
      <c r="L1632" s="7" t="s">
        <v>17</v>
      </c>
      <c r="M1632" s="7" t="s">
        <v>17</v>
      </c>
      <c r="N1632" s="9"/>
      <c r="O1632" s="9"/>
      <c r="P1632" s="9"/>
      <c r="Q1632" s="9"/>
      <c r="R1632" s="10" t="s">
        <v>17</v>
      </c>
      <c r="S1632" s="10" t="s">
        <v>17</v>
      </c>
      <c r="T1632" s="11" t="s">
        <v>17</v>
      </c>
    </row>
    <row r="1633" spans="1:20" ht="42.75">
      <c r="A1633" s="6">
        <v>1</v>
      </c>
      <c r="B1633" s="6"/>
      <c r="C1633" s="7" t="s">
        <v>1955</v>
      </c>
      <c r="D1633" s="8" t="s">
        <v>17</v>
      </c>
      <c r="E1633" s="9"/>
      <c r="F1633" s="9"/>
      <c r="G1633" s="9"/>
      <c r="H1633" s="10" t="s">
        <v>17</v>
      </c>
      <c r="I1633" s="9"/>
      <c r="J1633" s="10" t="s">
        <v>17</v>
      </c>
      <c r="K1633" s="8" t="s">
        <v>22</v>
      </c>
      <c r="L1633" s="7" t="s">
        <v>1956</v>
      </c>
      <c r="M1633" s="7" t="s">
        <v>1957</v>
      </c>
      <c r="N1633" s="9">
        <v>1200</v>
      </c>
      <c r="O1633" s="9">
        <v>201</v>
      </c>
      <c r="P1633" s="9">
        <v>811</v>
      </c>
      <c r="Q1633" s="9">
        <v>1</v>
      </c>
      <c r="R1633" s="13">
        <v>0.1</v>
      </c>
      <c r="S1633" s="13">
        <v>-99.5</v>
      </c>
      <c r="T1633" s="11" t="s">
        <v>3791</v>
      </c>
    </row>
    <row r="1634" spans="1:20" ht="42.75">
      <c r="A1634" s="6">
        <v>1</v>
      </c>
      <c r="B1634" s="6"/>
      <c r="C1634" s="6"/>
      <c r="D1634" s="8" t="s">
        <v>17</v>
      </c>
      <c r="E1634" s="9"/>
      <c r="F1634" s="9"/>
      <c r="G1634" s="9"/>
      <c r="H1634" s="10" t="s">
        <v>17</v>
      </c>
      <c r="I1634" s="9"/>
      <c r="J1634" s="10" t="s">
        <v>17</v>
      </c>
      <c r="K1634" s="8" t="s">
        <v>22</v>
      </c>
      <c r="L1634" s="7" t="s">
        <v>1958</v>
      </c>
      <c r="M1634" s="7" t="s">
        <v>1959</v>
      </c>
      <c r="N1634" s="9">
        <v>27500</v>
      </c>
      <c r="O1634" s="9">
        <v>27500</v>
      </c>
      <c r="P1634" s="9">
        <v>0</v>
      </c>
      <c r="Q1634" s="9">
        <v>0</v>
      </c>
      <c r="R1634" s="36">
        <v>0</v>
      </c>
      <c r="S1634" s="36">
        <v>-100</v>
      </c>
      <c r="T1634" s="11" t="s">
        <v>3791</v>
      </c>
    </row>
    <row r="1635" spans="1:20" ht="42.75">
      <c r="A1635" s="6">
        <v>1</v>
      </c>
      <c r="B1635" s="6"/>
      <c r="C1635" s="6"/>
      <c r="D1635" s="8" t="s">
        <v>17</v>
      </c>
      <c r="E1635" s="9"/>
      <c r="F1635" s="9"/>
      <c r="G1635" s="9"/>
      <c r="H1635" s="10" t="s">
        <v>17</v>
      </c>
      <c r="I1635" s="9"/>
      <c r="J1635" s="10" t="s">
        <v>17</v>
      </c>
      <c r="K1635" s="8" t="s">
        <v>22</v>
      </c>
      <c r="L1635" s="7" t="s">
        <v>1960</v>
      </c>
      <c r="M1635" s="7" t="s">
        <v>44</v>
      </c>
      <c r="N1635" s="9">
        <v>2</v>
      </c>
      <c r="O1635" s="9">
        <v>2</v>
      </c>
      <c r="P1635" s="9">
        <v>0</v>
      </c>
      <c r="Q1635" s="9">
        <v>0</v>
      </c>
      <c r="R1635" s="36">
        <v>0</v>
      </c>
      <c r="S1635" s="36">
        <v>-100</v>
      </c>
      <c r="T1635" s="11" t="s">
        <v>3791</v>
      </c>
    </row>
    <row r="1636" spans="1:20" ht="42.75">
      <c r="A1636" s="6">
        <v>1</v>
      </c>
      <c r="B1636" s="6"/>
      <c r="C1636" s="6"/>
      <c r="D1636" s="8" t="s">
        <v>17</v>
      </c>
      <c r="E1636" s="9"/>
      <c r="F1636" s="9"/>
      <c r="G1636" s="9"/>
      <c r="H1636" s="10" t="s">
        <v>17</v>
      </c>
      <c r="I1636" s="9"/>
      <c r="J1636" s="10" t="s">
        <v>17</v>
      </c>
      <c r="K1636" s="8" t="s">
        <v>22</v>
      </c>
      <c r="L1636" s="7" t="s">
        <v>1961</v>
      </c>
      <c r="M1636" s="7" t="s">
        <v>1936</v>
      </c>
      <c r="N1636" s="9">
        <v>19334</v>
      </c>
      <c r="O1636" s="9">
        <v>19334</v>
      </c>
      <c r="P1636" s="9">
        <v>20997</v>
      </c>
      <c r="Q1636" s="9">
        <v>0</v>
      </c>
      <c r="R1636" s="36">
        <v>0</v>
      </c>
      <c r="S1636" s="36">
        <v>-100</v>
      </c>
      <c r="T1636" s="11" t="s">
        <v>3791</v>
      </c>
    </row>
    <row r="1637" spans="1:20">
      <c r="A1637" s="6">
        <v>1</v>
      </c>
      <c r="B1637" s="6"/>
      <c r="C1637" s="6"/>
      <c r="D1637" s="8" t="s">
        <v>17</v>
      </c>
      <c r="E1637" s="9"/>
      <c r="F1637" s="9"/>
      <c r="G1637" s="9"/>
      <c r="H1637" s="10" t="s">
        <v>17</v>
      </c>
      <c r="I1637" s="9"/>
      <c r="J1637" s="10" t="s">
        <v>17</v>
      </c>
      <c r="K1637" s="8" t="s">
        <v>22</v>
      </c>
      <c r="L1637" s="7" t="s">
        <v>1962</v>
      </c>
      <c r="M1637" s="7" t="s">
        <v>176</v>
      </c>
      <c r="N1637" s="9">
        <v>81795</v>
      </c>
      <c r="O1637" s="9">
        <v>0</v>
      </c>
      <c r="P1637" s="9">
        <v>0</v>
      </c>
      <c r="Q1637" s="9">
        <v>0</v>
      </c>
      <c r="R1637" s="36">
        <v>0</v>
      </c>
      <c r="S1637" s="13">
        <v>0</v>
      </c>
      <c r="T1637" s="11" t="s">
        <v>17</v>
      </c>
    </row>
    <row r="1638" spans="1:20" ht="28.5">
      <c r="A1638" s="6">
        <v>1</v>
      </c>
      <c r="B1638" s="6"/>
      <c r="C1638" s="6"/>
      <c r="D1638" s="8" t="s">
        <v>17</v>
      </c>
      <c r="E1638" s="9"/>
      <c r="F1638" s="9"/>
      <c r="G1638" s="9"/>
      <c r="H1638" s="10" t="s">
        <v>17</v>
      </c>
      <c r="I1638" s="9"/>
      <c r="J1638" s="10" t="s">
        <v>17</v>
      </c>
      <c r="K1638" s="8" t="s">
        <v>22</v>
      </c>
      <c r="L1638" s="7" t="s">
        <v>1963</v>
      </c>
      <c r="M1638" s="7" t="s">
        <v>313</v>
      </c>
      <c r="N1638" s="9">
        <v>1</v>
      </c>
      <c r="O1638" s="9">
        <v>0</v>
      </c>
      <c r="P1638" s="9">
        <v>0</v>
      </c>
      <c r="Q1638" s="9">
        <v>0</v>
      </c>
      <c r="R1638" s="36">
        <v>0</v>
      </c>
      <c r="S1638" s="13">
        <v>0</v>
      </c>
      <c r="T1638" s="11" t="s">
        <v>17</v>
      </c>
    </row>
    <row r="1639" spans="1:20" ht="42.75">
      <c r="A1639" s="6">
        <v>1</v>
      </c>
      <c r="B1639" s="6"/>
      <c r="C1639" s="6"/>
      <c r="D1639" s="8" t="s">
        <v>17</v>
      </c>
      <c r="E1639" s="9"/>
      <c r="F1639" s="9"/>
      <c r="G1639" s="9"/>
      <c r="H1639" s="10" t="s">
        <v>17</v>
      </c>
      <c r="I1639" s="9"/>
      <c r="J1639" s="10" t="s">
        <v>17</v>
      </c>
      <c r="K1639" s="8" t="s">
        <v>22</v>
      </c>
      <c r="L1639" s="7" t="s">
        <v>1964</v>
      </c>
      <c r="M1639" s="7" t="s">
        <v>185</v>
      </c>
      <c r="N1639" s="9">
        <v>1100</v>
      </c>
      <c r="O1639" s="9">
        <v>559</v>
      </c>
      <c r="P1639" s="9">
        <v>818</v>
      </c>
      <c r="Q1639" s="9">
        <v>289</v>
      </c>
      <c r="R1639" s="13">
        <v>26.3</v>
      </c>
      <c r="S1639" s="13">
        <v>-48.3</v>
      </c>
      <c r="T1639" s="11" t="s">
        <v>3791</v>
      </c>
    </row>
    <row r="1640" spans="1:20" ht="42.75">
      <c r="A1640" s="6">
        <v>1</v>
      </c>
      <c r="B1640" s="6"/>
      <c r="C1640" s="6"/>
      <c r="D1640" s="8" t="s">
        <v>17</v>
      </c>
      <c r="E1640" s="9"/>
      <c r="F1640" s="9"/>
      <c r="G1640" s="9"/>
      <c r="H1640" s="10" t="s">
        <v>17</v>
      </c>
      <c r="I1640" s="9"/>
      <c r="J1640" s="10" t="s">
        <v>17</v>
      </c>
      <c r="K1640" s="8" t="s">
        <v>22</v>
      </c>
      <c r="L1640" s="7" t="s">
        <v>1964</v>
      </c>
      <c r="M1640" s="7" t="s">
        <v>1957</v>
      </c>
      <c r="N1640" s="9">
        <v>500</v>
      </c>
      <c r="O1640" s="9">
        <v>150</v>
      </c>
      <c r="P1640" s="9">
        <v>437</v>
      </c>
      <c r="Q1640" s="9">
        <v>0</v>
      </c>
      <c r="R1640" s="36">
        <v>0</v>
      </c>
      <c r="S1640" s="36">
        <v>-100</v>
      </c>
      <c r="T1640" s="11" t="s">
        <v>3791</v>
      </c>
    </row>
    <row r="1641" spans="1:20" ht="42.75">
      <c r="A1641" s="6">
        <v>1</v>
      </c>
      <c r="B1641" s="6"/>
      <c r="C1641" s="6"/>
      <c r="D1641" s="8" t="s">
        <v>17</v>
      </c>
      <c r="E1641" s="9"/>
      <c r="F1641" s="9"/>
      <c r="G1641" s="9"/>
      <c r="H1641" s="10" t="s">
        <v>17</v>
      </c>
      <c r="I1641" s="9"/>
      <c r="J1641" s="10" t="s">
        <v>17</v>
      </c>
      <c r="K1641" s="8" t="s">
        <v>22</v>
      </c>
      <c r="L1641" s="7" t="s">
        <v>1965</v>
      </c>
      <c r="M1641" s="7" t="s">
        <v>1936</v>
      </c>
      <c r="N1641" s="9">
        <v>31394</v>
      </c>
      <c r="O1641" s="9">
        <v>31394</v>
      </c>
      <c r="P1641" s="9">
        <v>27842</v>
      </c>
      <c r="Q1641" s="9">
        <v>0</v>
      </c>
      <c r="R1641" s="36">
        <v>0</v>
      </c>
      <c r="S1641" s="36">
        <v>-100</v>
      </c>
      <c r="T1641" s="11" t="s">
        <v>3791</v>
      </c>
    </row>
    <row r="1642" spans="1:20" ht="42.75">
      <c r="A1642" s="6">
        <v>1</v>
      </c>
      <c r="B1642" s="6"/>
      <c r="C1642" s="6"/>
      <c r="D1642" s="8" t="s">
        <v>17</v>
      </c>
      <c r="E1642" s="9"/>
      <c r="F1642" s="9"/>
      <c r="G1642" s="9"/>
      <c r="H1642" s="10" t="s">
        <v>17</v>
      </c>
      <c r="I1642" s="9"/>
      <c r="J1642" s="10" t="s">
        <v>17</v>
      </c>
      <c r="K1642" s="8" t="s">
        <v>22</v>
      </c>
      <c r="L1642" s="7" t="s">
        <v>1966</v>
      </c>
      <c r="M1642" s="7" t="s">
        <v>1967</v>
      </c>
      <c r="N1642" s="9">
        <v>2000</v>
      </c>
      <c r="O1642" s="9">
        <v>1281</v>
      </c>
      <c r="P1642" s="9">
        <v>0</v>
      </c>
      <c r="Q1642" s="9">
        <v>0</v>
      </c>
      <c r="R1642" s="36">
        <v>0</v>
      </c>
      <c r="S1642" s="36">
        <v>-100</v>
      </c>
      <c r="T1642" s="11" t="s">
        <v>3791</v>
      </c>
    </row>
    <row r="1643" spans="1:20" ht="42.75">
      <c r="A1643" s="6">
        <v>1</v>
      </c>
      <c r="B1643" s="6"/>
      <c r="C1643" s="6"/>
      <c r="D1643" s="8" t="s">
        <v>17</v>
      </c>
      <c r="E1643" s="9"/>
      <c r="F1643" s="9"/>
      <c r="G1643" s="9"/>
      <c r="H1643" s="10" t="s">
        <v>17</v>
      </c>
      <c r="I1643" s="9"/>
      <c r="J1643" s="10" t="s">
        <v>17</v>
      </c>
      <c r="K1643" s="8" t="s">
        <v>22</v>
      </c>
      <c r="L1643" s="7" t="s">
        <v>1968</v>
      </c>
      <c r="M1643" s="7" t="s">
        <v>1969</v>
      </c>
      <c r="N1643" s="9">
        <v>240000</v>
      </c>
      <c r="O1643" s="9">
        <v>99210</v>
      </c>
      <c r="P1643" s="9">
        <v>88913</v>
      </c>
      <c r="Q1643" s="9">
        <v>49207</v>
      </c>
      <c r="R1643" s="13">
        <v>20.5</v>
      </c>
      <c r="S1643" s="13">
        <v>-50.4</v>
      </c>
      <c r="T1643" s="11" t="s">
        <v>3791</v>
      </c>
    </row>
    <row r="1644" spans="1:20" ht="28.5">
      <c r="A1644" s="6">
        <v>1</v>
      </c>
      <c r="B1644" s="6"/>
      <c r="C1644" s="7" t="s">
        <v>1970</v>
      </c>
      <c r="D1644" s="8" t="s">
        <v>30</v>
      </c>
      <c r="E1644" s="9">
        <v>1546440003</v>
      </c>
      <c r="F1644" s="9">
        <v>1289494205</v>
      </c>
      <c r="G1644" s="9">
        <f>IFERROR(F1644-E1644,0)</f>
        <v>-256945798</v>
      </c>
      <c r="H1644" s="36">
        <f>IFERROR((F1644/E1644-1)*100,0)</f>
        <v>-16.615309840765935</v>
      </c>
      <c r="I1644" s="9">
        <v>3630635178</v>
      </c>
      <c r="J1644" s="12">
        <v>35.5</v>
      </c>
      <c r="K1644" s="8" t="s">
        <v>17</v>
      </c>
      <c r="L1644" s="7" t="s">
        <v>17</v>
      </c>
      <c r="M1644" s="7" t="s">
        <v>17</v>
      </c>
      <c r="N1644" s="9"/>
      <c r="O1644" s="9"/>
      <c r="P1644" s="9"/>
      <c r="Q1644" s="9"/>
      <c r="R1644" s="10" t="s">
        <v>17</v>
      </c>
      <c r="S1644" s="10" t="s">
        <v>17</v>
      </c>
      <c r="T1644" s="11" t="s">
        <v>17</v>
      </c>
    </row>
    <row r="1645" spans="1:20" ht="42.75">
      <c r="A1645" s="6">
        <v>1</v>
      </c>
      <c r="B1645" s="6"/>
      <c r="C1645" s="7" t="s">
        <v>1971</v>
      </c>
      <c r="D1645" s="8" t="s">
        <v>17</v>
      </c>
      <c r="E1645" s="9"/>
      <c r="F1645" s="9"/>
      <c r="G1645" s="9"/>
      <c r="H1645" s="10" t="s">
        <v>17</v>
      </c>
      <c r="I1645" s="9"/>
      <c r="J1645" s="10" t="s">
        <v>17</v>
      </c>
      <c r="K1645" s="8" t="s">
        <v>22</v>
      </c>
      <c r="L1645" s="7" t="s">
        <v>1972</v>
      </c>
      <c r="M1645" s="7" t="s">
        <v>1973</v>
      </c>
      <c r="N1645" s="9">
        <v>45500</v>
      </c>
      <c r="O1645" s="9">
        <v>20000</v>
      </c>
      <c r="P1645" s="9">
        <v>20229</v>
      </c>
      <c r="Q1645" s="9">
        <v>0</v>
      </c>
      <c r="R1645" s="36">
        <v>0</v>
      </c>
      <c r="S1645" s="10">
        <v>-100</v>
      </c>
      <c r="T1645" s="11" t="s">
        <v>3791</v>
      </c>
    </row>
    <row r="1646" spans="1:20" ht="42.75">
      <c r="A1646" s="6">
        <v>1</v>
      </c>
      <c r="B1646" s="6"/>
      <c r="C1646" s="6"/>
      <c r="D1646" s="8" t="s">
        <v>17</v>
      </c>
      <c r="E1646" s="9"/>
      <c r="F1646" s="9"/>
      <c r="G1646" s="9"/>
      <c r="H1646" s="10" t="s">
        <v>17</v>
      </c>
      <c r="I1646" s="9"/>
      <c r="J1646" s="10" t="s">
        <v>17</v>
      </c>
      <c r="K1646" s="8" t="s">
        <v>22</v>
      </c>
      <c r="L1646" s="7" t="s">
        <v>1974</v>
      </c>
      <c r="M1646" s="7" t="s">
        <v>1975</v>
      </c>
      <c r="N1646" s="9">
        <v>2200</v>
      </c>
      <c r="O1646" s="9">
        <v>2200</v>
      </c>
      <c r="P1646" s="9">
        <v>2110</v>
      </c>
      <c r="Q1646" s="9">
        <v>0</v>
      </c>
      <c r="R1646" s="36">
        <v>0</v>
      </c>
      <c r="S1646" s="10">
        <v>-100</v>
      </c>
      <c r="T1646" s="11" t="s">
        <v>3791</v>
      </c>
    </row>
    <row r="1647" spans="1:20" ht="42.75">
      <c r="A1647" s="6">
        <v>1</v>
      </c>
      <c r="B1647" s="6"/>
      <c r="C1647" s="6"/>
      <c r="D1647" s="8" t="s">
        <v>17</v>
      </c>
      <c r="E1647" s="9"/>
      <c r="F1647" s="9"/>
      <c r="G1647" s="9"/>
      <c r="H1647" s="10" t="s">
        <v>17</v>
      </c>
      <c r="I1647" s="9"/>
      <c r="J1647" s="10" t="s">
        <v>17</v>
      </c>
      <c r="K1647" s="8" t="s">
        <v>22</v>
      </c>
      <c r="L1647" s="7" t="s">
        <v>1976</v>
      </c>
      <c r="M1647" s="7" t="s">
        <v>231</v>
      </c>
      <c r="N1647" s="9">
        <v>70000</v>
      </c>
      <c r="O1647" s="9">
        <v>0</v>
      </c>
      <c r="P1647" s="9">
        <v>29000</v>
      </c>
      <c r="Q1647" s="9">
        <v>0</v>
      </c>
      <c r="R1647" s="36">
        <v>0</v>
      </c>
      <c r="S1647" s="36">
        <v>0</v>
      </c>
      <c r="T1647" s="11" t="s">
        <v>3791</v>
      </c>
    </row>
    <row r="1648" spans="1:20" ht="42.75">
      <c r="A1648" s="6">
        <v>1</v>
      </c>
      <c r="B1648" s="6"/>
      <c r="C1648" s="6"/>
      <c r="D1648" s="8" t="s">
        <v>17</v>
      </c>
      <c r="E1648" s="9"/>
      <c r="F1648" s="9"/>
      <c r="G1648" s="9"/>
      <c r="H1648" s="10" t="s">
        <v>17</v>
      </c>
      <c r="I1648" s="9"/>
      <c r="J1648" s="10" t="s">
        <v>17</v>
      </c>
      <c r="K1648" s="8" t="s">
        <v>22</v>
      </c>
      <c r="L1648" s="7" t="s">
        <v>1977</v>
      </c>
      <c r="M1648" s="7" t="s">
        <v>1978</v>
      </c>
      <c r="N1648" s="9">
        <v>350000</v>
      </c>
      <c r="O1648" s="9">
        <v>0</v>
      </c>
      <c r="P1648" s="9">
        <v>150000</v>
      </c>
      <c r="Q1648" s="9">
        <v>0</v>
      </c>
      <c r="R1648" s="36">
        <v>0</v>
      </c>
      <c r="S1648" s="36">
        <v>0</v>
      </c>
      <c r="T1648" s="11" t="s">
        <v>3791</v>
      </c>
    </row>
    <row r="1649" spans="1:20" ht="42.75">
      <c r="A1649" s="6">
        <v>1</v>
      </c>
      <c r="B1649" s="6"/>
      <c r="C1649" s="6"/>
      <c r="D1649" s="8" t="s">
        <v>17</v>
      </c>
      <c r="E1649" s="9"/>
      <c r="F1649" s="9"/>
      <c r="G1649" s="9"/>
      <c r="H1649" s="10" t="s">
        <v>17</v>
      </c>
      <c r="I1649" s="9"/>
      <c r="J1649" s="10" t="s">
        <v>17</v>
      </c>
      <c r="K1649" s="8" t="s">
        <v>22</v>
      </c>
      <c r="L1649" s="7" t="s">
        <v>1979</v>
      </c>
      <c r="M1649" s="7" t="s">
        <v>1980</v>
      </c>
      <c r="N1649" s="9">
        <v>5000000</v>
      </c>
      <c r="O1649" s="9">
        <v>0</v>
      </c>
      <c r="P1649" s="9">
        <v>0</v>
      </c>
      <c r="Q1649" s="9">
        <v>0</v>
      </c>
      <c r="R1649" s="36">
        <v>0</v>
      </c>
      <c r="S1649" s="36">
        <v>0</v>
      </c>
      <c r="T1649" s="11" t="s">
        <v>3791</v>
      </c>
    </row>
    <row r="1650" spans="1:20" ht="42.75">
      <c r="A1650" s="6">
        <v>1</v>
      </c>
      <c r="B1650" s="6"/>
      <c r="C1650" s="6"/>
      <c r="D1650" s="8" t="s">
        <v>17</v>
      </c>
      <c r="E1650" s="9"/>
      <c r="F1650" s="9"/>
      <c r="G1650" s="9"/>
      <c r="H1650" s="10" t="s">
        <v>17</v>
      </c>
      <c r="I1650" s="9"/>
      <c r="J1650" s="10" t="s">
        <v>17</v>
      </c>
      <c r="K1650" s="8" t="s">
        <v>22</v>
      </c>
      <c r="L1650" s="7" t="s">
        <v>1981</v>
      </c>
      <c r="M1650" s="7" t="s">
        <v>1975</v>
      </c>
      <c r="N1650" s="9">
        <v>50000</v>
      </c>
      <c r="O1650" s="9">
        <v>0</v>
      </c>
      <c r="P1650" s="9">
        <v>0</v>
      </c>
      <c r="Q1650" s="9">
        <v>0</v>
      </c>
      <c r="R1650" s="36">
        <v>0</v>
      </c>
      <c r="S1650" s="36">
        <v>0</v>
      </c>
      <c r="T1650" s="11" t="s">
        <v>3791</v>
      </c>
    </row>
    <row r="1651" spans="1:20" ht="42.75">
      <c r="A1651" s="6">
        <v>1</v>
      </c>
      <c r="B1651" s="6"/>
      <c r="C1651" s="6"/>
      <c r="D1651" s="8" t="s">
        <v>17</v>
      </c>
      <c r="E1651" s="9"/>
      <c r="F1651" s="9"/>
      <c r="G1651" s="9"/>
      <c r="H1651" s="10" t="s">
        <v>17</v>
      </c>
      <c r="I1651" s="9"/>
      <c r="J1651" s="10" t="s">
        <v>17</v>
      </c>
      <c r="K1651" s="8" t="s">
        <v>22</v>
      </c>
      <c r="L1651" s="7" t="s">
        <v>1982</v>
      </c>
      <c r="M1651" s="7" t="s">
        <v>1983</v>
      </c>
      <c r="N1651" s="9">
        <v>8500</v>
      </c>
      <c r="O1651" s="9">
        <v>0</v>
      </c>
      <c r="P1651" s="9">
        <v>0</v>
      </c>
      <c r="Q1651" s="9">
        <v>0</v>
      </c>
      <c r="R1651" s="36">
        <v>0</v>
      </c>
      <c r="S1651" s="36">
        <v>0</v>
      </c>
      <c r="T1651" s="11" t="s">
        <v>3791</v>
      </c>
    </row>
    <row r="1652" spans="1:20" ht="42.75">
      <c r="A1652" s="6">
        <v>1</v>
      </c>
      <c r="B1652" s="6"/>
      <c r="C1652" s="6"/>
      <c r="D1652" s="8" t="s">
        <v>17</v>
      </c>
      <c r="E1652" s="9"/>
      <c r="F1652" s="9"/>
      <c r="G1652" s="9"/>
      <c r="H1652" s="10" t="s">
        <v>17</v>
      </c>
      <c r="I1652" s="9"/>
      <c r="J1652" s="10" t="s">
        <v>17</v>
      </c>
      <c r="K1652" s="8" t="s">
        <v>22</v>
      </c>
      <c r="L1652" s="7" t="s">
        <v>1984</v>
      </c>
      <c r="M1652" s="7" t="s">
        <v>1983</v>
      </c>
      <c r="N1652" s="9">
        <v>18900</v>
      </c>
      <c r="O1652" s="9">
        <v>0</v>
      </c>
      <c r="P1652" s="9">
        <v>0</v>
      </c>
      <c r="Q1652" s="9">
        <v>0</v>
      </c>
      <c r="R1652" s="36">
        <v>0</v>
      </c>
      <c r="S1652" s="36">
        <v>0</v>
      </c>
      <c r="T1652" s="11" t="s">
        <v>3791</v>
      </c>
    </row>
    <row r="1653" spans="1:20" ht="42.75">
      <c r="A1653" s="6">
        <v>1</v>
      </c>
      <c r="B1653" s="6"/>
      <c r="C1653" s="6"/>
      <c r="D1653" s="8" t="s">
        <v>17</v>
      </c>
      <c r="E1653" s="9"/>
      <c r="F1653" s="9"/>
      <c r="G1653" s="9"/>
      <c r="H1653" s="10" t="s">
        <v>17</v>
      </c>
      <c r="I1653" s="9"/>
      <c r="J1653" s="10" t="s">
        <v>17</v>
      </c>
      <c r="K1653" s="8" t="s">
        <v>22</v>
      </c>
      <c r="L1653" s="7" t="s">
        <v>1985</v>
      </c>
      <c r="M1653" s="7" t="s">
        <v>749</v>
      </c>
      <c r="N1653" s="9">
        <v>3</v>
      </c>
      <c r="O1653" s="9">
        <v>0</v>
      </c>
      <c r="P1653" s="9">
        <v>0</v>
      </c>
      <c r="Q1653" s="9">
        <v>0</v>
      </c>
      <c r="R1653" s="36">
        <v>0</v>
      </c>
      <c r="S1653" s="36">
        <v>0</v>
      </c>
      <c r="T1653" s="11" t="s">
        <v>3791</v>
      </c>
    </row>
    <row r="1654" spans="1:20" ht="42.75">
      <c r="A1654" s="6">
        <v>1</v>
      </c>
      <c r="B1654" s="6"/>
      <c r="C1654" s="6"/>
      <c r="D1654" s="8" t="s">
        <v>17</v>
      </c>
      <c r="E1654" s="9"/>
      <c r="F1654" s="9"/>
      <c r="G1654" s="9"/>
      <c r="H1654" s="10" t="s">
        <v>17</v>
      </c>
      <c r="I1654" s="9"/>
      <c r="J1654" s="10" t="s">
        <v>17</v>
      </c>
      <c r="K1654" s="8" t="s">
        <v>22</v>
      </c>
      <c r="L1654" s="7" t="s">
        <v>1986</v>
      </c>
      <c r="M1654" s="7" t="s">
        <v>749</v>
      </c>
      <c r="N1654" s="9">
        <v>10</v>
      </c>
      <c r="O1654" s="9">
        <v>0</v>
      </c>
      <c r="P1654" s="9">
        <v>0</v>
      </c>
      <c r="Q1654" s="9">
        <v>0</v>
      </c>
      <c r="R1654" s="36">
        <v>0</v>
      </c>
      <c r="S1654" s="36">
        <v>0</v>
      </c>
      <c r="T1654" s="11" t="s">
        <v>3791</v>
      </c>
    </row>
    <row r="1655" spans="1:20" ht="42.75">
      <c r="A1655" s="6">
        <v>1</v>
      </c>
      <c r="B1655" s="6"/>
      <c r="C1655" s="6"/>
      <c r="D1655" s="8" t="s">
        <v>17</v>
      </c>
      <c r="E1655" s="9"/>
      <c r="F1655" s="9"/>
      <c r="G1655" s="9"/>
      <c r="H1655" s="10" t="s">
        <v>17</v>
      </c>
      <c r="I1655" s="9"/>
      <c r="J1655" s="10" t="s">
        <v>17</v>
      </c>
      <c r="K1655" s="8" t="s">
        <v>22</v>
      </c>
      <c r="L1655" s="7" t="s">
        <v>1987</v>
      </c>
      <c r="M1655" s="7" t="s">
        <v>749</v>
      </c>
      <c r="N1655" s="9">
        <v>2</v>
      </c>
      <c r="O1655" s="9">
        <v>0</v>
      </c>
      <c r="P1655" s="9">
        <v>0</v>
      </c>
      <c r="Q1655" s="9">
        <v>0</v>
      </c>
      <c r="R1655" s="36">
        <v>0</v>
      </c>
      <c r="S1655" s="36">
        <v>0</v>
      </c>
      <c r="T1655" s="11" t="s">
        <v>3791</v>
      </c>
    </row>
    <row r="1656" spans="1:20" ht="42.75">
      <c r="A1656" s="6">
        <v>1</v>
      </c>
      <c r="B1656" s="6"/>
      <c r="C1656" s="6"/>
      <c r="D1656" s="8" t="s">
        <v>17</v>
      </c>
      <c r="E1656" s="9"/>
      <c r="F1656" s="9"/>
      <c r="G1656" s="9"/>
      <c r="H1656" s="10" t="s">
        <v>17</v>
      </c>
      <c r="I1656" s="9"/>
      <c r="J1656" s="10" t="s">
        <v>17</v>
      </c>
      <c r="K1656" s="8" t="s">
        <v>22</v>
      </c>
      <c r="L1656" s="7" t="s">
        <v>1988</v>
      </c>
      <c r="M1656" s="7" t="s">
        <v>749</v>
      </c>
      <c r="N1656" s="9">
        <v>164</v>
      </c>
      <c r="O1656" s="9">
        <v>0</v>
      </c>
      <c r="P1656" s="9">
        <v>30</v>
      </c>
      <c r="Q1656" s="9">
        <v>0</v>
      </c>
      <c r="R1656" s="36">
        <v>0</v>
      </c>
      <c r="S1656" s="36">
        <v>0</v>
      </c>
      <c r="T1656" s="11" t="s">
        <v>3791</v>
      </c>
    </row>
    <row r="1657" spans="1:20" ht="42.75">
      <c r="A1657" s="6">
        <v>1</v>
      </c>
      <c r="B1657" s="6"/>
      <c r="C1657" s="6"/>
      <c r="D1657" s="8" t="s">
        <v>17</v>
      </c>
      <c r="E1657" s="9"/>
      <c r="F1657" s="9"/>
      <c r="G1657" s="9"/>
      <c r="H1657" s="10" t="s">
        <v>17</v>
      </c>
      <c r="I1657" s="9"/>
      <c r="J1657" s="10" t="s">
        <v>17</v>
      </c>
      <c r="K1657" s="8" t="s">
        <v>22</v>
      </c>
      <c r="L1657" s="7" t="s">
        <v>1989</v>
      </c>
      <c r="M1657" s="7" t="s">
        <v>1983</v>
      </c>
      <c r="N1657" s="9">
        <v>3000</v>
      </c>
      <c r="O1657" s="9">
        <v>0</v>
      </c>
      <c r="P1657" s="9">
        <v>0</v>
      </c>
      <c r="Q1657" s="9">
        <v>0</v>
      </c>
      <c r="R1657" s="36">
        <v>0</v>
      </c>
      <c r="S1657" s="36">
        <v>0</v>
      </c>
      <c r="T1657" s="11" t="s">
        <v>3791</v>
      </c>
    </row>
    <row r="1658" spans="1:20" ht="42.75">
      <c r="A1658" s="6">
        <v>1</v>
      </c>
      <c r="B1658" s="6"/>
      <c r="C1658" s="6"/>
      <c r="D1658" s="8" t="s">
        <v>17</v>
      </c>
      <c r="E1658" s="9"/>
      <c r="F1658" s="9"/>
      <c r="G1658" s="9"/>
      <c r="H1658" s="10" t="s">
        <v>17</v>
      </c>
      <c r="I1658" s="9"/>
      <c r="J1658" s="10" t="s">
        <v>17</v>
      </c>
      <c r="K1658" s="8" t="s">
        <v>22</v>
      </c>
      <c r="L1658" s="7" t="s">
        <v>1990</v>
      </c>
      <c r="M1658" s="7" t="s">
        <v>1983</v>
      </c>
      <c r="N1658" s="9">
        <v>4500</v>
      </c>
      <c r="O1658" s="9">
        <v>0</v>
      </c>
      <c r="P1658" s="9">
        <v>4026</v>
      </c>
      <c r="Q1658" s="9">
        <v>0</v>
      </c>
      <c r="R1658" s="36">
        <v>0</v>
      </c>
      <c r="S1658" s="36">
        <v>0</v>
      </c>
      <c r="T1658" s="11" t="s">
        <v>3791</v>
      </c>
    </row>
    <row r="1659" spans="1:20" ht="42.75">
      <c r="A1659" s="6">
        <v>1</v>
      </c>
      <c r="B1659" s="6"/>
      <c r="C1659" s="6"/>
      <c r="D1659" s="8" t="s">
        <v>17</v>
      </c>
      <c r="E1659" s="9"/>
      <c r="F1659" s="9"/>
      <c r="G1659" s="9"/>
      <c r="H1659" s="10" t="s">
        <v>17</v>
      </c>
      <c r="I1659" s="9"/>
      <c r="J1659" s="10" t="s">
        <v>17</v>
      </c>
      <c r="K1659" s="8" t="s">
        <v>22</v>
      </c>
      <c r="L1659" s="7" t="s">
        <v>1991</v>
      </c>
      <c r="M1659" s="7" t="s">
        <v>1983</v>
      </c>
      <c r="N1659" s="9">
        <v>2600</v>
      </c>
      <c r="O1659" s="9">
        <v>0</v>
      </c>
      <c r="P1659" s="9">
        <v>100</v>
      </c>
      <c r="Q1659" s="9">
        <v>0</v>
      </c>
      <c r="R1659" s="36">
        <v>0</v>
      </c>
      <c r="S1659" s="36">
        <v>0</v>
      </c>
      <c r="T1659" s="11" t="s">
        <v>3791</v>
      </c>
    </row>
    <row r="1660" spans="1:20" ht="42.75">
      <c r="A1660" s="6">
        <v>1</v>
      </c>
      <c r="B1660" s="6"/>
      <c r="C1660" s="6"/>
      <c r="D1660" s="8" t="s">
        <v>17</v>
      </c>
      <c r="E1660" s="9"/>
      <c r="F1660" s="9"/>
      <c r="G1660" s="9"/>
      <c r="H1660" s="10" t="s">
        <v>17</v>
      </c>
      <c r="I1660" s="9"/>
      <c r="J1660" s="10" t="s">
        <v>17</v>
      </c>
      <c r="K1660" s="8" t="s">
        <v>22</v>
      </c>
      <c r="L1660" s="7" t="s">
        <v>1992</v>
      </c>
      <c r="M1660" s="7" t="s">
        <v>1983</v>
      </c>
      <c r="N1660" s="9">
        <v>8000</v>
      </c>
      <c r="O1660" s="9">
        <v>0</v>
      </c>
      <c r="P1660" s="9">
        <v>0</v>
      </c>
      <c r="Q1660" s="9">
        <v>0</v>
      </c>
      <c r="R1660" s="36">
        <v>0</v>
      </c>
      <c r="S1660" s="36">
        <v>0</v>
      </c>
      <c r="T1660" s="11" t="s">
        <v>3791</v>
      </c>
    </row>
    <row r="1661" spans="1:20" ht="42.75">
      <c r="A1661" s="6">
        <v>1</v>
      </c>
      <c r="B1661" s="6"/>
      <c r="C1661" s="6"/>
      <c r="D1661" s="8" t="s">
        <v>17</v>
      </c>
      <c r="E1661" s="9"/>
      <c r="F1661" s="9"/>
      <c r="G1661" s="9"/>
      <c r="H1661" s="10" t="s">
        <v>17</v>
      </c>
      <c r="I1661" s="9"/>
      <c r="J1661" s="10" t="s">
        <v>17</v>
      </c>
      <c r="K1661" s="8" t="s">
        <v>22</v>
      </c>
      <c r="L1661" s="7" t="s">
        <v>1993</v>
      </c>
      <c r="M1661" s="7" t="s">
        <v>1983</v>
      </c>
      <c r="N1661" s="9">
        <v>975</v>
      </c>
      <c r="O1661" s="9">
        <v>0</v>
      </c>
      <c r="P1661" s="9">
        <v>0</v>
      </c>
      <c r="Q1661" s="9">
        <v>0</v>
      </c>
      <c r="R1661" s="36">
        <v>0</v>
      </c>
      <c r="S1661" s="36">
        <v>0</v>
      </c>
      <c r="T1661" s="11" t="s">
        <v>3791</v>
      </c>
    </row>
    <row r="1662" spans="1:20" ht="42.75">
      <c r="A1662" s="6">
        <v>1</v>
      </c>
      <c r="B1662" s="6"/>
      <c r="C1662" s="6"/>
      <c r="D1662" s="8" t="s">
        <v>17</v>
      </c>
      <c r="E1662" s="9"/>
      <c r="F1662" s="9"/>
      <c r="G1662" s="9"/>
      <c r="H1662" s="10" t="s">
        <v>17</v>
      </c>
      <c r="I1662" s="9"/>
      <c r="J1662" s="10" t="s">
        <v>17</v>
      </c>
      <c r="K1662" s="8" t="s">
        <v>22</v>
      </c>
      <c r="L1662" s="7" t="s">
        <v>1994</v>
      </c>
      <c r="M1662" s="7" t="s">
        <v>1995</v>
      </c>
      <c r="N1662" s="9">
        <v>400</v>
      </c>
      <c r="O1662" s="9">
        <v>0</v>
      </c>
      <c r="P1662" s="9">
        <v>0</v>
      </c>
      <c r="Q1662" s="9">
        <v>0</v>
      </c>
      <c r="R1662" s="36">
        <v>0</v>
      </c>
      <c r="S1662" s="36">
        <v>0</v>
      </c>
      <c r="T1662" s="11" t="s">
        <v>3791</v>
      </c>
    </row>
    <row r="1663" spans="1:20" ht="42.75">
      <c r="A1663" s="6">
        <v>1</v>
      </c>
      <c r="B1663" s="6"/>
      <c r="C1663" s="6"/>
      <c r="D1663" s="8" t="s">
        <v>17</v>
      </c>
      <c r="E1663" s="9"/>
      <c r="F1663" s="9"/>
      <c r="G1663" s="9"/>
      <c r="H1663" s="10" t="s">
        <v>17</v>
      </c>
      <c r="I1663" s="9"/>
      <c r="J1663" s="10" t="s">
        <v>17</v>
      </c>
      <c r="K1663" s="8" t="s">
        <v>22</v>
      </c>
      <c r="L1663" s="7" t="s">
        <v>1996</v>
      </c>
      <c r="M1663" s="7" t="s">
        <v>1997</v>
      </c>
      <c r="N1663" s="9">
        <v>500</v>
      </c>
      <c r="O1663" s="9">
        <v>0</v>
      </c>
      <c r="P1663" s="9">
        <v>0</v>
      </c>
      <c r="Q1663" s="9">
        <v>0</v>
      </c>
      <c r="R1663" s="36">
        <v>0</v>
      </c>
      <c r="S1663" s="36">
        <v>0</v>
      </c>
      <c r="T1663" s="11" t="s">
        <v>3791</v>
      </c>
    </row>
    <row r="1664" spans="1:20" ht="42.75">
      <c r="A1664" s="6">
        <v>1</v>
      </c>
      <c r="B1664" s="6"/>
      <c r="C1664" s="6"/>
      <c r="D1664" s="8" t="s">
        <v>17</v>
      </c>
      <c r="E1664" s="9"/>
      <c r="F1664" s="9"/>
      <c r="G1664" s="9"/>
      <c r="H1664" s="10" t="s">
        <v>17</v>
      </c>
      <c r="I1664" s="9"/>
      <c r="J1664" s="10" t="s">
        <v>17</v>
      </c>
      <c r="K1664" s="8" t="s">
        <v>22</v>
      </c>
      <c r="L1664" s="7" t="s">
        <v>1998</v>
      </c>
      <c r="M1664" s="7" t="s">
        <v>1980</v>
      </c>
      <c r="N1664" s="9">
        <v>2000000</v>
      </c>
      <c r="O1664" s="9">
        <v>0</v>
      </c>
      <c r="P1664" s="9" t="s">
        <v>3453</v>
      </c>
      <c r="Q1664" s="9">
        <v>0</v>
      </c>
      <c r="R1664" s="36">
        <v>0</v>
      </c>
      <c r="S1664" s="36">
        <v>0</v>
      </c>
      <c r="T1664" s="11" t="s">
        <v>3449</v>
      </c>
    </row>
    <row r="1665" spans="1:20" ht="42.75">
      <c r="A1665" s="6">
        <v>1</v>
      </c>
      <c r="B1665" s="6"/>
      <c r="C1665" s="7" t="s">
        <v>1999</v>
      </c>
      <c r="D1665" s="8" t="s">
        <v>30</v>
      </c>
      <c r="E1665" s="9">
        <v>24400412</v>
      </c>
      <c r="F1665" s="9">
        <v>20558999</v>
      </c>
      <c r="G1665" s="9">
        <f>IFERROR(F1665-E1665,0)</f>
        <v>-3841413</v>
      </c>
      <c r="H1665" s="36">
        <f>IFERROR((F1665/E1665-1)*100,0)</f>
        <v>-15.743230073328274</v>
      </c>
      <c r="I1665" s="9">
        <v>58425426</v>
      </c>
      <c r="J1665" s="12">
        <v>35.200000000000003</v>
      </c>
      <c r="K1665" s="8" t="s">
        <v>17</v>
      </c>
      <c r="L1665" s="7" t="s">
        <v>17</v>
      </c>
      <c r="M1665" s="7" t="s">
        <v>17</v>
      </c>
      <c r="N1665" s="9"/>
      <c r="O1665" s="9"/>
      <c r="P1665" s="9"/>
      <c r="Q1665" s="9"/>
      <c r="R1665" s="10" t="s">
        <v>17</v>
      </c>
      <c r="S1665" s="10" t="s">
        <v>17</v>
      </c>
      <c r="T1665" s="11" t="s">
        <v>17</v>
      </c>
    </row>
    <row r="1666" spans="1:20" ht="42.75">
      <c r="A1666" s="6">
        <v>1</v>
      </c>
      <c r="B1666" s="6"/>
      <c r="C1666" s="7" t="s">
        <v>2000</v>
      </c>
      <c r="D1666" s="8" t="s">
        <v>17</v>
      </c>
      <c r="E1666" s="9"/>
      <c r="F1666" s="9"/>
      <c r="G1666" s="9"/>
      <c r="H1666" s="10" t="s">
        <v>17</v>
      </c>
      <c r="I1666" s="9"/>
      <c r="J1666" s="10" t="s">
        <v>17</v>
      </c>
      <c r="K1666" s="8" t="s">
        <v>22</v>
      </c>
      <c r="L1666" s="7" t="s">
        <v>2001</v>
      </c>
      <c r="M1666" s="7" t="s">
        <v>1936</v>
      </c>
      <c r="N1666" s="9">
        <v>296</v>
      </c>
      <c r="O1666" s="9">
        <v>144</v>
      </c>
      <c r="P1666" s="9">
        <v>178</v>
      </c>
      <c r="Q1666" s="9">
        <v>48</v>
      </c>
      <c r="R1666" s="10">
        <v>16.2</v>
      </c>
      <c r="S1666" s="10">
        <v>-66.7</v>
      </c>
      <c r="T1666" s="11" t="s">
        <v>3454</v>
      </c>
    </row>
    <row r="1667" spans="1:20" ht="42.75">
      <c r="A1667" s="6">
        <v>1</v>
      </c>
      <c r="B1667" s="6"/>
      <c r="C1667" s="7" t="s">
        <v>2002</v>
      </c>
      <c r="D1667" s="8" t="s">
        <v>30</v>
      </c>
      <c r="E1667" s="9">
        <v>45092625</v>
      </c>
      <c r="F1667" s="9">
        <v>45893130</v>
      </c>
      <c r="G1667" s="9">
        <f>IFERROR(F1667-E1667,0)</f>
        <v>800505</v>
      </c>
      <c r="H1667" s="36">
        <f>IFERROR((F1667/E1667-1)*100,0)</f>
        <v>1.7752459520819608</v>
      </c>
      <c r="I1667" s="9">
        <v>417047954</v>
      </c>
      <c r="J1667" s="12">
        <v>11</v>
      </c>
      <c r="K1667" s="8" t="s">
        <v>17</v>
      </c>
      <c r="L1667" s="7" t="s">
        <v>17</v>
      </c>
      <c r="M1667" s="7" t="s">
        <v>17</v>
      </c>
      <c r="N1667" s="9"/>
      <c r="O1667" s="9"/>
      <c r="P1667" s="9"/>
      <c r="Q1667" s="9"/>
      <c r="R1667" s="10" t="s">
        <v>17</v>
      </c>
      <c r="S1667" s="10" t="s">
        <v>17</v>
      </c>
      <c r="T1667" s="11" t="s">
        <v>17</v>
      </c>
    </row>
    <row r="1668" spans="1:20" ht="42.75">
      <c r="A1668" s="6">
        <v>1</v>
      </c>
      <c r="B1668" s="6"/>
      <c r="C1668" s="7" t="s">
        <v>2003</v>
      </c>
      <c r="D1668" s="8" t="s">
        <v>17</v>
      </c>
      <c r="E1668" s="9"/>
      <c r="F1668" s="9"/>
      <c r="G1668" s="9"/>
      <c r="H1668" s="10" t="s">
        <v>17</v>
      </c>
      <c r="I1668" s="9"/>
      <c r="J1668" s="10" t="s">
        <v>17</v>
      </c>
      <c r="K1668" s="8" t="s">
        <v>22</v>
      </c>
      <c r="L1668" s="7" t="s">
        <v>2004</v>
      </c>
      <c r="M1668" s="7" t="s">
        <v>1967</v>
      </c>
      <c r="N1668" s="9">
        <v>500000</v>
      </c>
      <c r="O1668" s="9">
        <v>0</v>
      </c>
      <c r="P1668" s="9">
        <v>0</v>
      </c>
      <c r="Q1668" s="9">
        <v>0</v>
      </c>
      <c r="R1668" s="36">
        <v>0</v>
      </c>
      <c r="S1668" s="36">
        <v>0</v>
      </c>
      <c r="T1668" s="11" t="s">
        <v>17</v>
      </c>
    </row>
    <row r="1669" spans="1:20" ht="28.5">
      <c r="A1669" s="6">
        <v>1</v>
      </c>
      <c r="B1669" s="6"/>
      <c r="C1669" s="6"/>
      <c r="D1669" s="8" t="s">
        <v>17</v>
      </c>
      <c r="E1669" s="9"/>
      <c r="F1669" s="9"/>
      <c r="G1669" s="9"/>
      <c r="H1669" s="10" t="s">
        <v>17</v>
      </c>
      <c r="I1669" s="9"/>
      <c r="J1669" s="10" t="s">
        <v>17</v>
      </c>
      <c r="K1669" s="8" t="s">
        <v>22</v>
      </c>
      <c r="L1669" s="7" t="s">
        <v>2005</v>
      </c>
      <c r="M1669" s="7" t="s">
        <v>1742</v>
      </c>
      <c r="N1669" s="9">
        <v>650</v>
      </c>
      <c r="O1669" s="9">
        <v>200</v>
      </c>
      <c r="P1669" s="9">
        <v>100</v>
      </c>
      <c r="Q1669" s="9">
        <v>313</v>
      </c>
      <c r="R1669" s="10">
        <v>48.2</v>
      </c>
      <c r="S1669" s="36">
        <v>56.5</v>
      </c>
      <c r="T1669" s="11" t="s">
        <v>3455</v>
      </c>
    </row>
    <row r="1670" spans="1:20" ht="28.5">
      <c r="A1670" s="6">
        <v>1</v>
      </c>
      <c r="B1670" s="6"/>
      <c r="C1670" s="6"/>
      <c r="D1670" s="8" t="s">
        <v>17</v>
      </c>
      <c r="E1670" s="9"/>
      <c r="F1670" s="9"/>
      <c r="G1670" s="9"/>
      <c r="H1670" s="10" t="s">
        <v>17</v>
      </c>
      <c r="I1670" s="9"/>
      <c r="J1670" s="10" t="s">
        <v>17</v>
      </c>
      <c r="K1670" s="8" t="s">
        <v>22</v>
      </c>
      <c r="L1670" s="7" t="s">
        <v>2006</v>
      </c>
      <c r="M1670" s="7" t="s">
        <v>2007</v>
      </c>
      <c r="N1670" s="9">
        <v>60000</v>
      </c>
      <c r="O1670" s="9">
        <v>50000</v>
      </c>
      <c r="P1670" s="9">
        <v>0</v>
      </c>
      <c r="Q1670" s="9">
        <v>30000</v>
      </c>
      <c r="R1670" s="10">
        <v>50</v>
      </c>
      <c r="S1670" s="36">
        <v>-40</v>
      </c>
      <c r="T1670" s="11" t="s">
        <v>3456</v>
      </c>
    </row>
    <row r="1671" spans="1:20" ht="42.75">
      <c r="A1671" s="6">
        <v>1</v>
      </c>
      <c r="B1671" s="6"/>
      <c r="C1671" s="6"/>
      <c r="D1671" s="8" t="s">
        <v>17</v>
      </c>
      <c r="E1671" s="9"/>
      <c r="F1671" s="9"/>
      <c r="G1671" s="9"/>
      <c r="H1671" s="10" t="s">
        <v>17</v>
      </c>
      <c r="I1671" s="9"/>
      <c r="J1671" s="10" t="s">
        <v>17</v>
      </c>
      <c r="K1671" s="8" t="s">
        <v>22</v>
      </c>
      <c r="L1671" s="7" t="s">
        <v>2008</v>
      </c>
      <c r="M1671" s="7" t="s">
        <v>91</v>
      </c>
      <c r="N1671" s="9">
        <v>1000</v>
      </c>
      <c r="O1671" s="9">
        <v>500</v>
      </c>
      <c r="P1671" s="9">
        <v>305</v>
      </c>
      <c r="Q1671" s="9">
        <v>0</v>
      </c>
      <c r="R1671" s="10">
        <v>0</v>
      </c>
      <c r="S1671" s="36">
        <v>-100</v>
      </c>
      <c r="T1671" s="11" t="s">
        <v>3449</v>
      </c>
    </row>
    <row r="1672" spans="1:20">
      <c r="A1672" s="6">
        <v>1</v>
      </c>
      <c r="B1672" s="6"/>
      <c r="C1672" s="6"/>
      <c r="D1672" s="8" t="s">
        <v>17</v>
      </c>
      <c r="E1672" s="9"/>
      <c r="F1672" s="9"/>
      <c r="G1672" s="9"/>
      <c r="H1672" s="10" t="s">
        <v>17</v>
      </c>
      <c r="I1672" s="9"/>
      <c r="J1672" s="10" t="s">
        <v>17</v>
      </c>
      <c r="K1672" s="8" t="s">
        <v>22</v>
      </c>
      <c r="L1672" s="7" t="s">
        <v>2009</v>
      </c>
      <c r="M1672" s="7" t="s">
        <v>44</v>
      </c>
      <c r="N1672" s="9">
        <v>35</v>
      </c>
      <c r="O1672" s="9">
        <v>5</v>
      </c>
      <c r="P1672" s="9">
        <v>15</v>
      </c>
      <c r="Q1672" s="9">
        <v>0</v>
      </c>
      <c r="R1672" s="10">
        <v>0</v>
      </c>
      <c r="S1672" s="36">
        <v>-100</v>
      </c>
      <c r="T1672" s="11" t="s">
        <v>3457</v>
      </c>
    </row>
    <row r="1673" spans="1:20">
      <c r="A1673" s="6">
        <v>1</v>
      </c>
      <c r="B1673" s="6"/>
      <c r="C1673" s="6"/>
      <c r="D1673" s="8" t="s">
        <v>17</v>
      </c>
      <c r="E1673" s="9"/>
      <c r="F1673" s="9"/>
      <c r="G1673" s="9"/>
      <c r="H1673" s="10" t="s">
        <v>17</v>
      </c>
      <c r="I1673" s="9"/>
      <c r="J1673" s="10" t="s">
        <v>17</v>
      </c>
      <c r="K1673" s="8" t="s">
        <v>22</v>
      </c>
      <c r="L1673" s="7" t="s">
        <v>2010</v>
      </c>
      <c r="M1673" s="7" t="s">
        <v>1967</v>
      </c>
      <c r="N1673" s="9">
        <v>8500000</v>
      </c>
      <c r="O1673" s="9">
        <v>0</v>
      </c>
      <c r="P1673" s="9">
        <v>0</v>
      </c>
      <c r="Q1673" s="9">
        <v>0</v>
      </c>
      <c r="R1673" s="36">
        <v>0</v>
      </c>
      <c r="S1673" s="36">
        <v>0</v>
      </c>
      <c r="T1673" s="11" t="s">
        <v>17</v>
      </c>
    </row>
    <row r="1674" spans="1:20" ht="28.5">
      <c r="A1674" s="6">
        <v>1</v>
      </c>
      <c r="B1674" s="6"/>
      <c r="C1674" s="7" t="s">
        <v>2011</v>
      </c>
      <c r="D1674" s="8" t="s">
        <v>30</v>
      </c>
      <c r="E1674" s="9">
        <v>1714501481</v>
      </c>
      <c r="F1674" s="9">
        <v>574251644</v>
      </c>
      <c r="G1674" s="9">
        <f>IFERROR(F1674-E1674,0)</f>
        <v>-1140249837</v>
      </c>
      <c r="H1674" s="36">
        <f>IFERROR((F1674/E1674-1)*100,0)</f>
        <v>-66.506203093795975</v>
      </c>
      <c r="I1674" s="9">
        <v>2797293462</v>
      </c>
      <c r="J1674" s="12">
        <v>20.5</v>
      </c>
      <c r="K1674" s="8" t="s">
        <v>17</v>
      </c>
      <c r="L1674" s="7" t="s">
        <v>17</v>
      </c>
      <c r="M1674" s="7" t="s">
        <v>17</v>
      </c>
      <c r="N1674" s="9"/>
      <c r="O1674" s="9"/>
      <c r="P1674" s="9"/>
      <c r="Q1674" s="9"/>
      <c r="R1674" s="10" t="s">
        <v>17</v>
      </c>
      <c r="S1674" s="10" t="s">
        <v>17</v>
      </c>
      <c r="T1674" s="11" t="s">
        <v>17</v>
      </c>
    </row>
    <row r="1675" spans="1:20" ht="28.5">
      <c r="A1675" s="6">
        <v>1</v>
      </c>
      <c r="B1675" s="6"/>
      <c r="C1675" s="7" t="s">
        <v>2012</v>
      </c>
      <c r="D1675" s="8" t="s">
        <v>17</v>
      </c>
      <c r="E1675" s="9"/>
      <c r="F1675" s="9"/>
      <c r="G1675" s="9"/>
      <c r="H1675" s="10" t="s">
        <v>17</v>
      </c>
      <c r="I1675" s="9"/>
      <c r="J1675" s="10" t="s">
        <v>17</v>
      </c>
      <c r="K1675" s="8" t="s">
        <v>22</v>
      </c>
      <c r="L1675" s="7" t="s">
        <v>2013</v>
      </c>
      <c r="M1675" s="7" t="s">
        <v>2014</v>
      </c>
      <c r="N1675" s="9">
        <v>6250000</v>
      </c>
      <c r="O1675" s="9">
        <v>0</v>
      </c>
      <c r="P1675" s="9">
        <v>0</v>
      </c>
      <c r="Q1675" s="9">
        <v>0</v>
      </c>
      <c r="R1675" s="36">
        <v>0</v>
      </c>
      <c r="S1675" s="36">
        <v>0</v>
      </c>
      <c r="T1675" s="11" t="s">
        <v>17</v>
      </c>
    </row>
    <row r="1676" spans="1:20">
      <c r="A1676" s="6">
        <v>1</v>
      </c>
      <c r="B1676" s="6"/>
      <c r="C1676" s="6"/>
      <c r="D1676" s="8" t="s">
        <v>17</v>
      </c>
      <c r="E1676" s="9"/>
      <c r="F1676" s="9"/>
      <c r="G1676" s="9"/>
      <c r="H1676" s="10" t="s">
        <v>17</v>
      </c>
      <c r="I1676" s="9"/>
      <c r="J1676" s="10" t="s">
        <v>17</v>
      </c>
      <c r="K1676" s="8" t="s">
        <v>22</v>
      </c>
      <c r="L1676" s="7" t="s">
        <v>2015</v>
      </c>
      <c r="M1676" s="7" t="s">
        <v>1983</v>
      </c>
      <c r="N1676" s="9">
        <v>26000</v>
      </c>
      <c r="O1676" s="9">
        <v>26000</v>
      </c>
      <c r="P1676" s="9">
        <v>26000</v>
      </c>
      <c r="Q1676" s="9">
        <v>26000</v>
      </c>
      <c r="R1676" s="13">
        <v>1</v>
      </c>
      <c r="S1676" s="13">
        <v>0</v>
      </c>
      <c r="T1676" s="11" t="s">
        <v>17</v>
      </c>
    </row>
    <row r="1677" spans="1:20">
      <c r="A1677" s="6">
        <v>1</v>
      </c>
      <c r="B1677" s="6"/>
      <c r="C1677" s="6"/>
      <c r="D1677" s="8" t="s">
        <v>17</v>
      </c>
      <c r="E1677" s="9"/>
      <c r="F1677" s="9"/>
      <c r="G1677" s="9"/>
      <c r="H1677" s="10" t="s">
        <v>17</v>
      </c>
      <c r="I1677" s="9"/>
      <c r="J1677" s="10" t="s">
        <v>17</v>
      </c>
      <c r="K1677" s="8" t="s">
        <v>22</v>
      </c>
      <c r="L1677" s="7" t="s">
        <v>2016</v>
      </c>
      <c r="M1677" s="7" t="s">
        <v>1936</v>
      </c>
      <c r="N1677" s="9">
        <v>1534</v>
      </c>
      <c r="O1677" s="9">
        <v>0</v>
      </c>
      <c r="P1677" s="9">
        <v>204</v>
      </c>
      <c r="Q1677" s="9">
        <v>0</v>
      </c>
      <c r="R1677" s="36">
        <v>0</v>
      </c>
      <c r="S1677" s="36">
        <v>0</v>
      </c>
      <c r="T1677" s="11" t="s">
        <v>17</v>
      </c>
    </row>
    <row r="1678" spans="1:20">
      <c r="A1678" s="6">
        <v>1</v>
      </c>
      <c r="B1678" s="6"/>
      <c r="C1678" s="6"/>
      <c r="D1678" s="8" t="s">
        <v>17</v>
      </c>
      <c r="E1678" s="9"/>
      <c r="F1678" s="9"/>
      <c r="G1678" s="9"/>
      <c r="H1678" s="10" t="s">
        <v>17</v>
      </c>
      <c r="I1678" s="9"/>
      <c r="J1678" s="10" t="s">
        <v>17</v>
      </c>
      <c r="K1678" s="8" t="s">
        <v>22</v>
      </c>
      <c r="L1678" s="7" t="s">
        <v>2017</v>
      </c>
      <c r="M1678" s="7" t="s">
        <v>1936</v>
      </c>
      <c r="N1678" s="9">
        <v>13000</v>
      </c>
      <c r="O1678" s="9">
        <v>0</v>
      </c>
      <c r="P1678" s="9">
        <v>318</v>
      </c>
      <c r="Q1678" s="9">
        <v>0</v>
      </c>
      <c r="R1678" s="36">
        <v>0</v>
      </c>
      <c r="S1678" s="36">
        <v>0</v>
      </c>
      <c r="T1678" s="11" t="s">
        <v>17</v>
      </c>
    </row>
    <row r="1679" spans="1:20">
      <c r="A1679" s="6">
        <v>1</v>
      </c>
      <c r="B1679" s="6"/>
      <c r="C1679" s="6"/>
      <c r="D1679" s="8" t="s">
        <v>17</v>
      </c>
      <c r="E1679" s="9"/>
      <c r="F1679" s="9"/>
      <c r="G1679" s="9"/>
      <c r="H1679" s="10" t="s">
        <v>17</v>
      </c>
      <c r="I1679" s="9"/>
      <c r="J1679" s="10" t="s">
        <v>17</v>
      </c>
      <c r="K1679" s="8" t="s">
        <v>22</v>
      </c>
      <c r="L1679" s="7" t="s">
        <v>2018</v>
      </c>
      <c r="M1679" s="7" t="s">
        <v>2019</v>
      </c>
      <c r="N1679" s="9">
        <v>3170</v>
      </c>
      <c r="O1679" s="9">
        <v>3170</v>
      </c>
      <c r="P1679" s="9">
        <v>5660</v>
      </c>
      <c r="Q1679" s="9">
        <v>3170</v>
      </c>
      <c r="R1679" s="10" t="s">
        <v>62</v>
      </c>
      <c r="S1679" s="13">
        <v>0</v>
      </c>
      <c r="T1679" s="11" t="s">
        <v>17</v>
      </c>
    </row>
    <row r="1680" spans="1:20" ht="28.5">
      <c r="A1680" s="6">
        <v>1</v>
      </c>
      <c r="B1680" s="6"/>
      <c r="C1680" s="6"/>
      <c r="D1680" s="8" t="s">
        <v>17</v>
      </c>
      <c r="E1680" s="9"/>
      <c r="F1680" s="9"/>
      <c r="G1680" s="9"/>
      <c r="H1680" s="10" t="s">
        <v>17</v>
      </c>
      <c r="I1680" s="9"/>
      <c r="J1680" s="10" t="s">
        <v>17</v>
      </c>
      <c r="K1680" s="8" t="s">
        <v>22</v>
      </c>
      <c r="L1680" s="7" t="s">
        <v>2020</v>
      </c>
      <c r="M1680" s="7" t="s">
        <v>1983</v>
      </c>
      <c r="N1680" s="9">
        <v>12957</v>
      </c>
      <c r="O1680" s="9">
        <v>0</v>
      </c>
      <c r="P1680" s="9">
        <v>8940</v>
      </c>
      <c r="Q1680" s="9">
        <v>7</v>
      </c>
      <c r="R1680" s="36">
        <v>0.1</v>
      </c>
      <c r="S1680" s="36" t="s">
        <v>25</v>
      </c>
      <c r="T1680" s="11" t="s">
        <v>3458</v>
      </c>
    </row>
    <row r="1681" spans="1:20" ht="28.5">
      <c r="A1681" s="6">
        <v>1</v>
      </c>
      <c r="B1681" s="6"/>
      <c r="C1681" s="6"/>
      <c r="D1681" s="8" t="s">
        <v>17</v>
      </c>
      <c r="E1681" s="9"/>
      <c r="F1681" s="9"/>
      <c r="G1681" s="9"/>
      <c r="H1681" s="10" t="s">
        <v>17</v>
      </c>
      <c r="I1681" s="9"/>
      <c r="J1681" s="10" t="s">
        <v>17</v>
      </c>
      <c r="K1681" s="8" t="s">
        <v>22</v>
      </c>
      <c r="L1681" s="7" t="s">
        <v>2021</v>
      </c>
      <c r="M1681" s="7" t="s">
        <v>1983</v>
      </c>
      <c r="N1681" s="9">
        <v>990</v>
      </c>
      <c r="O1681" s="9">
        <v>0</v>
      </c>
      <c r="P1681" s="9">
        <v>974</v>
      </c>
      <c r="Q1681" s="9">
        <v>2</v>
      </c>
      <c r="R1681" s="36">
        <v>0.2</v>
      </c>
      <c r="S1681" s="36" t="s">
        <v>25</v>
      </c>
      <c r="T1681" s="11" t="s">
        <v>3458</v>
      </c>
    </row>
    <row r="1682" spans="1:20" ht="28.5">
      <c r="A1682" s="6">
        <v>1</v>
      </c>
      <c r="B1682" s="6"/>
      <c r="C1682" s="6"/>
      <c r="D1682" s="8" t="s">
        <v>17</v>
      </c>
      <c r="E1682" s="9"/>
      <c r="F1682" s="9"/>
      <c r="G1682" s="9"/>
      <c r="H1682" s="10" t="s">
        <v>17</v>
      </c>
      <c r="I1682" s="9"/>
      <c r="J1682" s="10" t="s">
        <v>17</v>
      </c>
      <c r="K1682" s="8" t="s">
        <v>22</v>
      </c>
      <c r="L1682" s="7" t="s">
        <v>2022</v>
      </c>
      <c r="M1682" s="7" t="s">
        <v>1983</v>
      </c>
      <c r="N1682" s="9">
        <v>1290</v>
      </c>
      <c r="O1682" s="9">
        <v>0</v>
      </c>
      <c r="P1682" s="9">
        <v>1236</v>
      </c>
      <c r="Q1682" s="9">
        <v>2</v>
      </c>
      <c r="R1682" s="36">
        <v>0.2</v>
      </c>
      <c r="S1682" s="36" t="s">
        <v>25</v>
      </c>
      <c r="T1682" s="11" t="s">
        <v>3458</v>
      </c>
    </row>
    <row r="1683" spans="1:20">
      <c r="A1683" s="6">
        <v>1</v>
      </c>
      <c r="B1683" s="6"/>
      <c r="C1683" s="6"/>
      <c r="D1683" s="8" t="s">
        <v>17</v>
      </c>
      <c r="E1683" s="9"/>
      <c r="F1683" s="9"/>
      <c r="G1683" s="9"/>
      <c r="H1683" s="10" t="s">
        <v>17</v>
      </c>
      <c r="I1683" s="9"/>
      <c r="J1683" s="10" t="s">
        <v>17</v>
      </c>
      <c r="K1683" s="8" t="s">
        <v>22</v>
      </c>
      <c r="L1683" s="7" t="s">
        <v>2023</v>
      </c>
      <c r="M1683" s="7" t="s">
        <v>1936</v>
      </c>
      <c r="N1683" s="9">
        <v>6000</v>
      </c>
      <c r="O1683" s="9">
        <v>0</v>
      </c>
      <c r="P1683" s="9">
        <v>244</v>
      </c>
      <c r="Q1683" s="9">
        <v>0</v>
      </c>
      <c r="R1683" s="36">
        <v>0</v>
      </c>
      <c r="S1683" s="36">
        <v>0</v>
      </c>
      <c r="T1683" s="11" t="s">
        <v>17</v>
      </c>
    </row>
    <row r="1684" spans="1:20" ht="28.5">
      <c r="A1684" s="6">
        <v>1</v>
      </c>
      <c r="B1684" s="6"/>
      <c r="C1684" s="6"/>
      <c r="D1684" s="8" t="s">
        <v>17</v>
      </c>
      <c r="E1684" s="9"/>
      <c r="F1684" s="9"/>
      <c r="G1684" s="9"/>
      <c r="H1684" s="10" t="s">
        <v>17</v>
      </c>
      <c r="I1684" s="9"/>
      <c r="J1684" s="10" t="s">
        <v>17</v>
      </c>
      <c r="K1684" s="8" t="s">
        <v>22</v>
      </c>
      <c r="L1684" s="7" t="s">
        <v>2024</v>
      </c>
      <c r="M1684" s="7" t="s">
        <v>1983</v>
      </c>
      <c r="N1684" s="9">
        <v>600</v>
      </c>
      <c r="O1684" s="9">
        <v>0</v>
      </c>
      <c r="P1684" s="9">
        <v>600</v>
      </c>
      <c r="Q1684" s="9">
        <v>0</v>
      </c>
      <c r="R1684" s="36">
        <v>0</v>
      </c>
      <c r="S1684" s="36">
        <v>0</v>
      </c>
      <c r="T1684" s="11" t="s">
        <v>17</v>
      </c>
    </row>
    <row r="1685" spans="1:20" ht="28.5">
      <c r="A1685" s="6">
        <v>1</v>
      </c>
      <c r="B1685" s="6"/>
      <c r="C1685" s="6"/>
      <c r="D1685" s="8" t="s">
        <v>17</v>
      </c>
      <c r="E1685" s="9"/>
      <c r="F1685" s="9"/>
      <c r="G1685" s="9"/>
      <c r="H1685" s="10" t="s">
        <v>17</v>
      </c>
      <c r="I1685" s="9"/>
      <c r="J1685" s="10" t="s">
        <v>17</v>
      </c>
      <c r="K1685" s="8" t="s">
        <v>22</v>
      </c>
      <c r="L1685" s="7" t="s">
        <v>2025</v>
      </c>
      <c r="M1685" s="7" t="s">
        <v>2026</v>
      </c>
      <c r="N1685" s="9">
        <v>252</v>
      </c>
      <c r="O1685" s="9">
        <v>252</v>
      </c>
      <c r="P1685" s="9">
        <v>252</v>
      </c>
      <c r="Q1685" s="9">
        <v>252</v>
      </c>
      <c r="R1685" s="10" t="s">
        <v>62</v>
      </c>
      <c r="S1685" s="13">
        <v>0</v>
      </c>
      <c r="T1685" s="11" t="s">
        <v>17</v>
      </c>
    </row>
    <row r="1686" spans="1:20">
      <c r="A1686" s="6">
        <v>1</v>
      </c>
      <c r="B1686" s="6"/>
      <c r="C1686" s="6"/>
      <c r="D1686" s="8" t="s">
        <v>17</v>
      </c>
      <c r="E1686" s="9"/>
      <c r="F1686" s="9"/>
      <c r="G1686" s="9"/>
      <c r="H1686" s="10" t="s">
        <v>17</v>
      </c>
      <c r="I1686" s="9"/>
      <c r="J1686" s="10" t="s">
        <v>17</v>
      </c>
      <c r="K1686" s="8" t="s">
        <v>22</v>
      </c>
      <c r="L1686" s="7" t="s">
        <v>2027</v>
      </c>
      <c r="M1686" s="7" t="s">
        <v>1973</v>
      </c>
      <c r="N1686" s="9">
        <v>400000</v>
      </c>
      <c r="O1686" s="9">
        <v>10000</v>
      </c>
      <c r="P1686" s="9">
        <v>208800</v>
      </c>
      <c r="Q1686" s="9">
        <v>7000</v>
      </c>
      <c r="R1686" s="10">
        <v>1.8</v>
      </c>
      <c r="S1686" s="10">
        <v>-30</v>
      </c>
      <c r="T1686" s="11" t="s">
        <v>3459</v>
      </c>
    </row>
    <row r="1687" spans="1:20">
      <c r="A1687" s="6">
        <v>1</v>
      </c>
      <c r="B1687" s="6"/>
      <c r="C1687" s="6"/>
      <c r="D1687" s="8" t="s">
        <v>17</v>
      </c>
      <c r="E1687" s="9"/>
      <c r="F1687" s="9"/>
      <c r="G1687" s="9"/>
      <c r="H1687" s="10" t="s">
        <v>17</v>
      </c>
      <c r="I1687" s="9"/>
      <c r="J1687" s="10" t="s">
        <v>17</v>
      </c>
      <c r="K1687" s="8" t="s">
        <v>22</v>
      </c>
      <c r="L1687" s="7" t="s">
        <v>2028</v>
      </c>
      <c r="M1687" s="7" t="s">
        <v>1983</v>
      </c>
      <c r="N1687" s="9">
        <v>2200</v>
      </c>
      <c r="O1687" s="9">
        <v>0</v>
      </c>
      <c r="P1687" s="9">
        <v>2200</v>
      </c>
      <c r="Q1687" s="9">
        <v>0</v>
      </c>
      <c r="R1687" s="36" t="s">
        <v>25</v>
      </c>
      <c r="S1687" s="36">
        <v>0</v>
      </c>
      <c r="T1687" s="11" t="s">
        <v>17</v>
      </c>
    </row>
    <row r="1688" spans="1:20">
      <c r="A1688" s="6">
        <v>1</v>
      </c>
      <c r="B1688" s="6"/>
      <c r="C1688" s="6"/>
      <c r="D1688" s="8" t="s">
        <v>17</v>
      </c>
      <c r="E1688" s="9"/>
      <c r="F1688" s="9"/>
      <c r="G1688" s="9"/>
      <c r="H1688" s="10" t="s">
        <v>17</v>
      </c>
      <c r="I1688" s="9"/>
      <c r="J1688" s="10" t="s">
        <v>17</v>
      </c>
      <c r="K1688" s="8" t="s">
        <v>22</v>
      </c>
      <c r="L1688" s="7" t="s">
        <v>2029</v>
      </c>
      <c r="M1688" s="7" t="s">
        <v>2019</v>
      </c>
      <c r="N1688" s="9">
        <v>1750</v>
      </c>
      <c r="O1688" s="9">
        <v>1750</v>
      </c>
      <c r="P1688" s="9">
        <v>1400</v>
      </c>
      <c r="Q1688" s="9">
        <v>1750</v>
      </c>
      <c r="R1688" s="10" t="s">
        <v>62</v>
      </c>
      <c r="S1688" s="13">
        <v>0</v>
      </c>
      <c r="T1688" s="11" t="s">
        <v>17</v>
      </c>
    </row>
    <row r="1689" spans="1:20" ht="28.5">
      <c r="A1689" s="6">
        <v>1</v>
      </c>
      <c r="B1689" s="6"/>
      <c r="C1689" s="6"/>
      <c r="D1689" s="8" t="s">
        <v>17</v>
      </c>
      <c r="E1689" s="9"/>
      <c r="F1689" s="9"/>
      <c r="G1689" s="9"/>
      <c r="H1689" s="10" t="s">
        <v>17</v>
      </c>
      <c r="I1689" s="9"/>
      <c r="J1689" s="10" t="s">
        <v>17</v>
      </c>
      <c r="K1689" s="8" t="s">
        <v>22</v>
      </c>
      <c r="L1689" s="7" t="s">
        <v>2030</v>
      </c>
      <c r="M1689" s="7" t="s">
        <v>1983</v>
      </c>
      <c r="N1689" s="9">
        <v>1750</v>
      </c>
      <c r="O1689" s="9">
        <v>0</v>
      </c>
      <c r="P1689" s="9">
        <v>20</v>
      </c>
      <c r="Q1689" s="9">
        <v>94</v>
      </c>
      <c r="R1689" s="36">
        <v>5.4</v>
      </c>
      <c r="S1689" s="36" t="s">
        <v>25</v>
      </c>
      <c r="T1689" s="11" t="s">
        <v>3460</v>
      </c>
    </row>
    <row r="1690" spans="1:20">
      <c r="A1690" s="6">
        <v>1</v>
      </c>
      <c r="B1690" s="6"/>
      <c r="C1690" s="6"/>
      <c r="D1690" s="8" t="s">
        <v>17</v>
      </c>
      <c r="E1690" s="9"/>
      <c r="F1690" s="9"/>
      <c r="G1690" s="9"/>
      <c r="H1690" s="10" t="s">
        <v>17</v>
      </c>
      <c r="I1690" s="9"/>
      <c r="J1690" s="10" t="s">
        <v>17</v>
      </c>
      <c r="K1690" s="8" t="s">
        <v>22</v>
      </c>
      <c r="L1690" s="7" t="s">
        <v>2031</v>
      </c>
      <c r="M1690" s="7" t="s">
        <v>1983</v>
      </c>
      <c r="N1690" s="9">
        <v>2000</v>
      </c>
      <c r="O1690" s="9">
        <v>500</v>
      </c>
      <c r="P1690" s="9">
        <v>485</v>
      </c>
      <c r="Q1690" s="9">
        <v>0</v>
      </c>
      <c r="R1690" s="10" t="s">
        <v>25</v>
      </c>
      <c r="S1690" s="10" t="s">
        <v>25</v>
      </c>
      <c r="T1690" s="11" t="s">
        <v>3461</v>
      </c>
    </row>
    <row r="1691" spans="1:20" ht="28.5">
      <c r="A1691" s="6">
        <v>1</v>
      </c>
      <c r="B1691" s="6"/>
      <c r="C1691" s="6"/>
      <c r="D1691" s="8" t="s">
        <v>17</v>
      </c>
      <c r="E1691" s="9"/>
      <c r="F1691" s="9"/>
      <c r="G1691" s="9"/>
      <c r="H1691" s="10" t="s">
        <v>17</v>
      </c>
      <c r="I1691" s="9"/>
      <c r="J1691" s="10" t="s">
        <v>17</v>
      </c>
      <c r="K1691" s="8" t="s">
        <v>22</v>
      </c>
      <c r="L1691" s="7" t="s">
        <v>2032</v>
      </c>
      <c r="M1691" s="7" t="s">
        <v>1973</v>
      </c>
      <c r="N1691" s="9">
        <v>8850</v>
      </c>
      <c r="O1691" s="9">
        <v>430</v>
      </c>
      <c r="P1691" s="9">
        <v>2525</v>
      </c>
      <c r="Q1691" s="9">
        <v>525</v>
      </c>
      <c r="R1691" s="13">
        <v>5.9</v>
      </c>
      <c r="S1691" s="13">
        <v>22.1</v>
      </c>
      <c r="T1691" s="11" t="s">
        <v>3462</v>
      </c>
    </row>
    <row r="1692" spans="1:20">
      <c r="A1692" s="6">
        <v>1</v>
      </c>
      <c r="B1692" s="6"/>
      <c r="C1692" s="6"/>
      <c r="D1692" s="8" t="s">
        <v>17</v>
      </c>
      <c r="E1692" s="9"/>
      <c r="F1692" s="9"/>
      <c r="G1692" s="9"/>
      <c r="H1692" s="10" t="s">
        <v>17</v>
      </c>
      <c r="I1692" s="9"/>
      <c r="J1692" s="10" t="s">
        <v>17</v>
      </c>
      <c r="K1692" s="8" t="s">
        <v>22</v>
      </c>
      <c r="L1692" s="7" t="s">
        <v>2033</v>
      </c>
      <c r="M1692" s="7" t="s">
        <v>1975</v>
      </c>
      <c r="N1692" s="9">
        <v>300000</v>
      </c>
      <c r="O1692" s="9">
        <v>0</v>
      </c>
      <c r="P1692" s="9">
        <v>220000</v>
      </c>
      <c r="Q1692" s="9">
        <v>0</v>
      </c>
      <c r="R1692" s="36" t="s">
        <v>25</v>
      </c>
      <c r="S1692" s="36">
        <v>0</v>
      </c>
      <c r="T1692" s="11" t="s">
        <v>17</v>
      </c>
    </row>
    <row r="1693" spans="1:20">
      <c r="A1693" s="6">
        <v>1</v>
      </c>
      <c r="B1693" s="6"/>
      <c r="C1693" s="6"/>
      <c r="D1693" s="8" t="s">
        <v>17</v>
      </c>
      <c r="E1693" s="9"/>
      <c r="F1693" s="9"/>
      <c r="G1693" s="9"/>
      <c r="H1693" s="10" t="s">
        <v>17</v>
      </c>
      <c r="I1693" s="9"/>
      <c r="J1693" s="10" t="s">
        <v>17</v>
      </c>
      <c r="K1693" s="8" t="s">
        <v>22</v>
      </c>
      <c r="L1693" s="7" t="s">
        <v>2034</v>
      </c>
      <c r="M1693" s="7" t="s">
        <v>1983</v>
      </c>
      <c r="N1693" s="9">
        <v>22000</v>
      </c>
      <c r="O1693" s="9">
        <v>0</v>
      </c>
      <c r="P1693" s="9">
        <v>0</v>
      </c>
      <c r="Q1693" s="9">
        <v>0</v>
      </c>
      <c r="R1693" s="36" t="s">
        <v>25</v>
      </c>
      <c r="S1693" s="36">
        <v>0</v>
      </c>
      <c r="T1693" s="11" t="s">
        <v>17</v>
      </c>
    </row>
    <row r="1694" spans="1:20" ht="28.5">
      <c r="A1694" s="6">
        <v>1</v>
      </c>
      <c r="B1694" s="6"/>
      <c r="C1694" s="6"/>
      <c r="D1694" s="8" t="s">
        <v>17</v>
      </c>
      <c r="E1694" s="9"/>
      <c r="F1694" s="9"/>
      <c r="G1694" s="9"/>
      <c r="H1694" s="10" t="s">
        <v>17</v>
      </c>
      <c r="I1694" s="9"/>
      <c r="J1694" s="10" t="s">
        <v>17</v>
      </c>
      <c r="K1694" s="8" t="s">
        <v>22</v>
      </c>
      <c r="L1694" s="7" t="s">
        <v>2035</v>
      </c>
      <c r="M1694" s="7" t="s">
        <v>1983</v>
      </c>
      <c r="N1694" s="9">
        <v>2500</v>
      </c>
      <c r="O1694" s="9">
        <v>0</v>
      </c>
      <c r="P1694" s="9">
        <v>4552</v>
      </c>
      <c r="Q1694" s="9">
        <v>625</v>
      </c>
      <c r="R1694" s="36">
        <v>25</v>
      </c>
      <c r="S1694" s="36" t="s">
        <v>25</v>
      </c>
      <c r="T1694" s="11" t="s">
        <v>3458</v>
      </c>
    </row>
    <row r="1695" spans="1:20" ht="28.5">
      <c r="A1695" s="6">
        <v>1</v>
      </c>
      <c r="B1695" s="6"/>
      <c r="C1695" s="6"/>
      <c r="D1695" s="8" t="s">
        <v>17</v>
      </c>
      <c r="E1695" s="9"/>
      <c r="F1695" s="9"/>
      <c r="G1695" s="9"/>
      <c r="H1695" s="10" t="s">
        <v>17</v>
      </c>
      <c r="I1695" s="9"/>
      <c r="J1695" s="10" t="s">
        <v>17</v>
      </c>
      <c r="K1695" s="8" t="s">
        <v>22</v>
      </c>
      <c r="L1695" s="7" t="s">
        <v>2036</v>
      </c>
      <c r="M1695" s="7" t="s">
        <v>1983</v>
      </c>
      <c r="N1695" s="9">
        <v>10000</v>
      </c>
      <c r="O1695" s="9">
        <v>0</v>
      </c>
      <c r="P1695" s="9">
        <v>9961</v>
      </c>
      <c r="Q1695" s="9">
        <v>110</v>
      </c>
      <c r="R1695" s="36">
        <v>1.1000000000000001</v>
      </c>
      <c r="S1695" s="36" t="s">
        <v>25</v>
      </c>
      <c r="T1695" s="11" t="s">
        <v>3458</v>
      </c>
    </row>
    <row r="1696" spans="1:20">
      <c r="A1696" s="6">
        <v>1</v>
      </c>
      <c r="B1696" s="6"/>
      <c r="C1696" s="6"/>
      <c r="D1696" s="8" t="s">
        <v>17</v>
      </c>
      <c r="E1696" s="9"/>
      <c r="F1696" s="9"/>
      <c r="G1696" s="9"/>
      <c r="H1696" s="10" t="s">
        <v>17</v>
      </c>
      <c r="I1696" s="9"/>
      <c r="J1696" s="10" t="s">
        <v>17</v>
      </c>
      <c r="K1696" s="8" t="s">
        <v>22</v>
      </c>
      <c r="L1696" s="7" t="s">
        <v>2037</v>
      </c>
      <c r="M1696" s="7" t="s">
        <v>2014</v>
      </c>
      <c r="N1696" s="9">
        <v>6050583</v>
      </c>
      <c r="O1696" s="9">
        <v>0</v>
      </c>
      <c r="P1696" s="9">
        <v>1250000</v>
      </c>
      <c r="Q1696" s="9">
        <v>1356422</v>
      </c>
      <c r="R1696" s="36">
        <v>22.4</v>
      </c>
      <c r="S1696" s="36" t="s">
        <v>25</v>
      </c>
      <c r="T1696" s="11" t="s">
        <v>3463</v>
      </c>
    </row>
    <row r="1697" spans="1:20" ht="28.5">
      <c r="A1697" s="6">
        <v>1</v>
      </c>
      <c r="B1697" s="6"/>
      <c r="C1697" s="6"/>
      <c r="D1697" s="8" t="s">
        <v>17</v>
      </c>
      <c r="E1697" s="9"/>
      <c r="F1697" s="9"/>
      <c r="G1697" s="9"/>
      <c r="H1697" s="10" t="s">
        <v>17</v>
      </c>
      <c r="I1697" s="9"/>
      <c r="J1697" s="10" t="s">
        <v>17</v>
      </c>
      <c r="K1697" s="8" t="s">
        <v>22</v>
      </c>
      <c r="L1697" s="7" t="s">
        <v>2038</v>
      </c>
      <c r="M1697" s="7" t="s">
        <v>1983</v>
      </c>
      <c r="N1697" s="9">
        <v>2500</v>
      </c>
      <c r="O1697" s="9">
        <v>500</v>
      </c>
      <c r="P1697" s="9">
        <v>9177</v>
      </c>
      <c r="Q1697" s="9">
        <v>0</v>
      </c>
      <c r="R1697" s="36" t="s">
        <v>25</v>
      </c>
      <c r="S1697" s="36" t="s">
        <v>25</v>
      </c>
      <c r="T1697" s="11" t="s">
        <v>3464</v>
      </c>
    </row>
    <row r="1698" spans="1:20" ht="28.5">
      <c r="A1698" s="6">
        <v>1</v>
      </c>
      <c r="B1698" s="6"/>
      <c r="C1698" s="6"/>
      <c r="D1698" s="8" t="s">
        <v>17</v>
      </c>
      <c r="E1698" s="9"/>
      <c r="F1698" s="9"/>
      <c r="G1698" s="9"/>
      <c r="H1698" s="10" t="s">
        <v>17</v>
      </c>
      <c r="I1698" s="9"/>
      <c r="J1698" s="10" t="s">
        <v>17</v>
      </c>
      <c r="K1698" s="8" t="s">
        <v>22</v>
      </c>
      <c r="L1698" s="7" t="s">
        <v>2039</v>
      </c>
      <c r="M1698" s="7" t="s">
        <v>1983</v>
      </c>
      <c r="N1698" s="9">
        <v>17600</v>
      </c>
      <c r="O1698" s="9">
        <v>0</v>
      </c>
      <c r="P1698" s="9" t="s">
        <v>3453</v>
      </c>
      <c r="Q1698" s="9">
        <v>18</v>
      </c>
      <c r="R1698" s="36">
        <v>0.1</v>
      </c>
      <c r="S1698" s="36" t="s">
        <v>25</v>
      </c>
      <c r="T1698" s="11" t="s">
        <v>3458</v>
      </c>
    </row>
    <row r="1699" spans="1:20" ht="28.5">
      <c r="A1699" s="6">
        <v>1</v>
      </c>
      <c r="B1699" s="6"/>
      <c r="C1699" s="7" t="s">
        <v>2040</v>
      </c>
      <c r="D1699" s="8" t="s">
        <v>30</v>
      </c>
      <c r="E1699" s="9">
        <v>9439407</v>
      </c>
      <c r="F1699" s="9">
        <v>9799107</v>
      </c>
      <c r="G1699" s="9">
        <f>IFERROR(F1699-E1699,0)</f>
        <v>359700</v>
      </c>
      <c r="H1699" s="36">
        <f>IFERROR((F1699/E1699-1)*100,0)</f>
        <v>3.8106207307302187</v>
      </c>
      <c r="I1699" s="9">
        <v>25694020</v>
      </c>
      <c r="J1699" s="12">
        <v>38.1</v>
      </c>
      <c r="K1699" s="8" t="s">
        <v>17</v>
      </c>
      <c r="L1699" s="7" t="s">
        <v>17</v>
      </c>
      <c r="M1699" s="7" t="s">
        <v>17</v>
      </c>
      <c r="N1699" s="9"/>
      <c r="O1699" s="9"/>
      <c r="P1699" s="9"/>
      <c r="Q1699" s="9"/>
      <c r="R1699" s="10" t="s">
        <v>17</v>
      </c>
      <c r="S1699" s="10" t="s">
        <v>17</v>
      </c>
      <c r="T1699" s="11" t="s">
        <v>17</v>
      </c>
    </row>
    <row r="1700" spans="1:20" ht="71.25">
      <c r="A1700" s="6">
        <v>1</v>
      </c>
      <c r="B1700" s="6"/>
      <c r="C1700" s="7" t="s">
        <v>2041</v>
      </c>
      <c r="D1700" s="8" t="s">
        <v>17</v>
      </c>
      <c r="E1700" s="9"/>
      <c r="F1700" s="9"/>
      <c r="G1700" s="9"/>
      <c r="H1700" s="10" t="s">
        <v>17</v>
      </c>
      <c r="I1700" s="9"/>
      <c r="J1700" s="10" t="s">
        <v>17</v>
      </c>
      <c r="K1700" s="8" t="s">
        <v>22</v>
      </c>
      <c r="L1700" s="7" t="s">
        <v>2042</v>
      </c>
      <c r="M1700" s="7" t="s">
        <v>2043</v>
      </c>
      <c r="N1700" s="9">
        <v>47000000</v>
      </c>
      <c r="O1700" s="9">
        <v>16500000</v>
      </c>
      <c r="P1700" s="9">
        <v>14217232</v>
      </c>
      <c r="Q1700" s="9">
        <v>8492255</v>
      </c>
      <c r="R1700" s="13">
        <v>18.100000000000001</v>
      </c>
      <c r="S1700" s="13">
        <v>-48.5</v>
      </c>
      <c r="T1700" s="11" t="s">
        <v>3465</v>
      </c>
    </row>
    <row r="1701" spans="1:20" ht="28.5">
      <c r="A1701" s="6">
        <v>1</v>
      </c>
      <c r="B1701" s="6"/>
      <c r="C1701" s="6"/>
      <c r="D1701" s="8" t="s">
        <v>17</v>
      </c>
      <c r="E1701" s="9"/>
      <c r="F1701" s="9"/>
      <c r="G1701" s="9"/>
      <c r="H1701" s="10" t="s">
        <v>17</v>
      </c>
      <c r="I1701" s="9"/>
      <c r="J1701" s="10" t="s">
        <v>17</v>
      </c>
      <c r="K1701" s="8" t="s">
        <v>22</v>
      </c>
      <c r="L1701" s="7" t="s">
        <v>2044</v>
      </c>
      <c r="M1701" s="7" t="s">
        <v>277</v>
      </c>
      <c r="N1701" s="9">
        <v>61</v>
      </c>
      <c r="O1701" s="9">
        <v>61</v>
      </c>
      <c r="P1701" s="9">
        <v>61</v>
      </c>
      <c r="Q1701" s="9">
        <v>61</v>
      </c>
      <c r="R1701" s="10" t="s">
        <v>62</v>
      </c>
      <c r="S1701" s="13">
        <v>0</v>
      </c>
      <c r="T1701" s="11" t="s">
        <v>17</v>
      </c>
    </row>
    <row r="1702" spans="1:20" ht="28.5">
      <c r="A1702" s="6">
        <v>1</v>
      </c>
      <c r="B1702" s="6"/>
      <c r="C1702" s="6"/>
      <c r="D1702" s="8" t="s">
        <v>17</v>
      </c>
      <c r="E1702" s="9"/>
      <c r="F1702" s="9"/>
      <c r="G1702" s="9"/>
      <c r="H1702" s="10" t="s">
        <v>17</v>
      </c>
      <c r="I1702" s="9"/>
      <c r="J1702" s="10" t="s">
        <v>17</v>
      </c>
      <c r="K1702" s="8" t="s">
        <v>22</v>
      </c>
      <c r="L1702" s="7" t="s">
        <v>2045</v>
      </c>
      <c r="M1702" s="7" t="s">
        <v>2046</v>
      </c>
      <c r="N1702" s="9">
        <v>24</v>
      </c>
      <c r="O1702" s="9">
        <v>24</v>
      </c>
      <c r="P1702" s="9">
        <v>24</v>
      </c>
      <c r="Q1702" s="9">
        <v>24</v>
      </c>
      <c r="R1702" s="10" t="s">
        <v>62</v>
      </c>
      <c r="S1702" s="13">
        <v>0</v>
      </c>
      <c r="T1702" s="11" t="s">
        <v>17</v>
      </c>
    </row>
    <row r="1703" spans="1:20" ht="42.75">
      <c r="A1703" s="6">
        <v>1</v>
      </c>
      <c r="B1703" s="6"/>
      <c r="C1703" s="6"/>
      <c r="D1703" s="8" t="s">
        <v>17</v>
      </c>
      <c r="E1703" s="9"/>
      <c r="F1703" s="9"/>
      <c r="G1703" s="9"/>
      <c r="H1703" s="10" t="s">
        <v>17</v>
      </c>
      <c r="I1703" s="9"/>
      <c r="J1703" s="10" t="s">
        <v>17</v>
      </c>
      <c r="K1703" s="8" t="s">
        <v>22</v>
      </c>
      <c r="L1703" s="7" t="s">
        <v>2047</v>
      </c>
      <c r="M1703" s="7" t="s">
        <v>749</v>
      </c>
      <c r="N1703" s="9">
        <v>36</v>
      </c>
      <c r="O1703" s="9">
        <v>15</v>
      </c>
      <c r="P1703" s="9">
        <v>14</v>
      </c>
      <c r="Q1703" s="9">
        <v>14</v>
      </c>
      <c r="R1703" s="13">
        <v>38.9</v>
      </c>
      <c r="S1703" s="13">
        <v>-6.7</v>
      </c>
      <c r="T1703" s="11" t="s">
        <v>3466</v>
      </c>
    </row>
    <row r="1704" spans="1:20" ht="42.75">
      <c r="A1704" s="6">
        <v>1</v>
      </c>
      <c r="B1704" s="6"/>
      <c r="C1704" s="6"/>
      <c r="D1704" s="8" t="s">
        <v>17</v>
      </c>
      <c r="E1704" s="9"/>
      <c r="F1704" s="9"/>
      <c r="G1704" s="9"/>
      <c r="H1704" s="10" t="s">
        <v>17</v>
      </c>
      <c r="I1704" s="9"/>
      <c r="J1704" s="10" t="s">
        <v>17</v>
      </c>
      <c r="K1704" s="8" t="s">
        <v>22</v>
      </c>
      <c r="L1704" s="7" t="s">
        <v>2048</v>
      </c>
      <c r="M1704" s="7" t="s">
        <v>91</v>
      </c>
      <c r="N1704" s="9">
        <v>8000</v>
      </c>
      <c r="O1704" s="9">
        <v>1513</v>
      </c>
      <c r="P1704" s="9">
        <v>2094</v>
      </c>
      <c r="Q1704" s="9">
        <v>1720</v>
      </c>
      <c r="R1704" s="13">
        <v>21.5</v>
      </c>
      <c r="S1704" s="13">
        <v>13.7</v>
      </c>
      <c r="T1704" s="11" t="s">
        <v>3467</v>
      </c>
    </row>
    <row r="1705" spans="1:20" ht="42.75">
      <c r="A1705" s="6">
        <v>1</v>
      </c>
      <c r="B1705" s="6"/>
      <c r="C1705" s="6"/>
      <c r="D1705" s="8" t="s">
        <v>17</v>
      </c>
      <c r="E1705" s="9"/>
      <c r="F1705" s="9"/>
      <c r="G1705" s="9"/>
      <c r="H1705" s="10" t="s">
        <v>17</v>
      </c>
      <c r="I1705" s="9"/>
      <c r="J1705" s="10" t="s">
        <v>17</v>
      </c>
      <c r="K1705" s="8" t="s">
        <v>22</v>
      </c>
      <c r="L1705" s="7" t="s">
        <v>2049</v>
      </c>
      <c r="M1705" s="7" t="s">
        <v>2050</v>
      </c>
      <c r="N1705" s="9">
        <v>2000</v>
      </c>
      <c r="O1705" s="9">
        <v>430</v>
      </c>
      <c r="P1705" s="9">
        <v>1583</v>
      </c>
      <c r="Q1705" s="9">
        <v>483</v>
      </c>
      <c r="R1705" s="13">
        <v>24.2</v>
      </c>
      <c r="S1705" s="13">
        <v>12.3</v>
      </c>
      <c r="T1705" s="11" t="s">
        <v>3468</v>
      </c>
    </row>
    <row r="1706" spans="1:20" ht="28.5">
      <c r="A1706" s="6">
        <v>1</v>
      </c>
      <c r="B1706" s="6"/>
      <c r="C1706" s="7" t="s">
        <v>2051</v>
      </c>
      <c r="D1706" s="8" t="s">
        <v>30</v>
      </c>
      <c r="E1706" s="9">
        <v>877439405</v>
      </c>
      <c r="F1706" s="9">
        <v>337959620</v>
      </c>
      <c r="G1706" s="9">
        <f>IFERROR(F1706-E1706,0)</f>
        <v>-539479785</v>
      </c>
      <c r="H1706" s="36">
        <f>IFERROR((F1706/E1706-1)*100,0)</f>
        <v>-61.483423462159195</v>
      </c>
      <c r="I1706" s="9">
        <v>3335050306</v>
      </c>
      <c r="J1706" s="12">
        <v>10.1</v>
      </c>
      <c r="K1706" s="8" t="s">
        <v>17</v>
      </c>
      <c r="L1706" s="7" t="s">
        <v>17</v>
      </c>
      <c r="M1706" s="7" t="s">
        <v>17</v>
      </c>
      <c r="N1706" s="9"/>
      <c r="O1706" s="9"/>
      <c r="P1706" s="9"/>
      <c r="Q1706" s="9"/>
      <c r="R1706" s="10" t="s">
        <v>17</v>
      </c>
      <c r="S1706" s="10" t="s">
        <v>17</v>
      </c>
      <c r="T1706" s="11" t="s">
        <v>17</v>
      </c>
    </row>
    <row r="1707" spans="1:20" ht="57">
      <c r="A1707" s="6">
        <v>1</v>
      </c>
      <c r="B1707" s="6"/>
      <c r="C1707" s="7" t="s">
        <v>2052</v>
      </c>
      <c r="D1707" s="8" t="s">
        <v>17</v>
      </c>
      <c r="E1707" s="9"/>
      <c r="F1707" s="9"/>
      <c r="G1707" s="9"/>
      <c r="H1707" s="10" t="s">
        <v>17</v>
      </c>
      <c r="I1707" s="9"/>
      <c r="J1707" s="10" t="s">
        <v>17</v>
      </c>
      <c r="K1707" s="8" t="s">
        <v>22</v>
      </c>
      <c r="L1707" s="7" t="s">
        <v>2053</v>
      </c>
      <c r="M1707" s="7" t="s">
        <v>2054</v>
      </c>
      <c r="N1707" s="9">
        <v>189241</v>
      </c>
      <c r="O1707" s="9">
        <v>148796</v>
      </c>
      <c r="P1707" s="9">
        <v>177387</v>
      </c>
      <c r="Q1707" s="9">
        <v>134142</v>
      </c>
      <c r="R1707" s="13">
        <v>70.900000000000006</v>
      </c>
      <c r="S1707" s="13">
        <v>-9.8000000000000007</v>
      </c>
      <c r="T1707" s="6" t="s">
        <v>3469</v>
      </c>
    </row>
    <row r="1708" spans="1:20" ht="71.25">
      <c r="A1708" s="6">
        <v>1</v>
      </c>
      <c r="B1708" s="6"/>
      <c r="C1708" s="6"/>
      <c r="D1708" s="8" t="s">
        <v>17</v>
      </c>
      <c r="E1708" s="9"/>
      <c r="F1708" s="9"/>
      <c r="G1708" s="9"/>
      <c r="H1708" s="10" t="s">
        <v>17</v>
      </c>
      <c r="I1708" s="9"/>
      <c r="J1708" s="10" t="s">
        <v>17</v>
      </c>
      <c r="K1708" s="8" t="s">
        <v>22</v>
      </c>
      <c r="L1708" s="7" t="s">
        <v>2055</v>
      </c>
      <c r="M1708" s="7" t="s">
        <v>2056</v>
      </c>
      <c r="N1708" s="9">
        <v>3150</v>
      </c>
      <c r="O1708" s="9">
        <v>1573</v>
      </c>
      <c r="P1708" s="9">
        <v>1793</v>
      </c>
      <c r="Q1708" s="9">
        <v>1272</v>
      </c>
      <c r="R1708" s="13">
        <v>40.4</v>
      </c>
      <c r="S1708" s="13">
        <v>-19.100000000000001</v>
      </c>
      <c r="T1708" s="6" t="s">
        <v>3470</v>
      </c>
    </row>
    <row r="1709" spans="1:20" ht="28.5">
      <c r="A1709" s="6">
        <v>1</v>
      </c>
      <c r="B1709" s="6"/>
      <c r="C1709" s="6"/>
      <c r="D1709" s="8" t="s">
        <v>17</v>
      </c>
      <c r="E1709" s="9"/>
      <c r="F1709" s="9"/>
      <c r="G1709" s="9"/>
      <c r="H1709" s="10" t="s">
        <v>17</v>
      </c>
      <c r="I1709" s="9"/>
      <c r="J1709" s="10" t="s">
        <v>17</v>
      </c>
      <c r="K1709" s="8" t="s">
        <v>22</v>
      </c>
      <c r="L1709" s="7" t="s">
        <v>2057</v>
      </c>
      <c r="M1709" s="7" t="s">
        <v>2058</v>
      </c>
      <c r="N1709" s="9">
        <v>208</v>
      </c>
      <c r="O1709" s="9">
        <v>0</v>
      </c>
      <c r="P1709" s="9">
        <v>0</v>
      </c>
      <c r="Q1709" s="9">
        <v>0</v>
      </c>
      <c r="R1709" s="36">
        <v>0</v>
      </c>
      <c r="S1709" s="36">
        <v>0</v>
      </c>
      <c r="T1709" s="11" t="s">
        <v>17</v>
      </c>
    </row>
    <row r="1710" spans="1:20" ht="28.5">
      <c r="A1710" s="6">
        <v>1</v>
      </c>
      <c r="B1710" s="6"/>
      <c r="C1710" s="6"/>
      <c r="D1710" s="8" t="s">
        <v>17</v>
      </c>
      <c r="E1710" s="9"/>
      <c r="F1710" s="9"/>
      <c r="G1710" s="9"/>
      <c r="H1710" s="10" t="s">
        <v>17</v>
      </c>
      <c r="I1710" s="9"/>
      <c r="J1710" s="10" t="s">
        <v>17</v>
      </c>
      <c r="K1710" s="8" t="s">
        <v>22</v>
      </c>
      <c r="L1710" s="7" t="s">
        <v>2059</v>
      </c>
      <c r="M1710" s="7" t="s">
        <v>419</v>
      </c>
      <c r="N1710" s="9">
        <v>1000</v>
      </c>
      <c r="O1710" s="9">
        <v>0</v>
      </c>
      <c r="P1710" s="9" t="s">
        <v>3453</v>
      </c>
      <c r="Q1710" s="9">
        <v>0</v>
      </c>
      <c r="R1710" s="36">
        <v>0</v>
      </c>
      <c r="S1710" s="36">
        <v>0</v>
      </c>
      <c r="T1710" s="11" t="s">
        <v>17</v>
      </c>
    </row>
    <row r="1711" spans="1:20" ht="42.75">
      <c r="A1711" s="6">
        <v>1</v>
      </c>
      <c r="B1711" s="6"/>
      <c r="C1711" s="7" t="s">
        <v>2060</v>
      </c>
      <c r="D1711" s="8" t="s">
        <v>30</v>
      </c>
      <c r="E1711" s="9">
        <v>921706654</v>
      </c>
      <c r="F1711" s="9">
        <v>209839431</v>
      </c>
      <c r="G1711" s="9">
        <f>IFERROR(F1711-E1711,0)</f>
        <v>-711867223</v>
      </c>
      <c r="H1711" s="36">
        <f>IFERROR((F1711/E1711-1)*100,0)</f>
        <v>-77.233599205414876</v>
      </c>
      <c r="I1711" s="9">
        <v>3336622694</v>
      </c>
      <c r="J1711" s="12">
        <v>6.3</v>
      </c>
      <c r="K1711" s="8" t="s">
        <v>17</v>
      </c>
      <c r="L1711" s="7" t="s">
        <v>17</v>
      </c>
      <c r="M1711" s="7" t="s">
        <v>17</v>
      </c>
      <c r="N1711" s="9"/>
      <c r="O1711" s="9"/>
      <c r="P1711" s="9"/>
      <c r="Q1711" s="9"/>
      <c r="R1711" s="10" t="s">
        <v>17</v>
      </c>
      <c r="S1711" s="10" t="s">
        <v>17</v>
      </c>
      <c r="T1711" s="11" t="s">
        <v>17</v>
      </c>
    </row>
    <row r="1712" spans="1:20" ht="28.5">
      <c r="A1712" s="6">
        <v>1</v>
      </c>
      <c r="B1712" s="6"/>
      <c r="C1712" s="7" t="s">
        <v>2061</v>
      </c>
      <c r="D1712" s="8" t="s">
        <v>17</v>
      </c>
      <c r="E1712" s="9"/>
      <c r="F1712" s="9"/>
      <c r="G1712" s="9"/>
      <c r="H1712" s="10" t="s">
        <v>17</v>
      </c>
      <c r="I1712" s="9"/>
      <c r="J1712" s="10" t="s">
        <v>17</v>
      </c>
      <c r="K1712" s="8" t="s">
        <v>22</v>
      </c>
      <c r="L1712" s="7" t="s">
        <v>2062</v>
      </c>
      <c r="M1712" s="7" t="s">
        <v>91</v>
      </c>
      <c r="N1712" s="9">
        <v>6000</v>
      </c>
      <c r="O1712" s="9">
        <v>1500</v>
      </c>
      <c r="P1712" s="9">
        <v>2000</v>
      </c>
      <c r="Q1712" s="9">
        <v>1500</v>
      </c>
      <c r="R1712" s="10">
        <v>25</v>
      </c>
      <c r="S1712" s="10">
        <v>0</v>
      </c>
      <c r="T1712" s="11" t="s">
        <v>17</v>
      </c>
    </row>
    <row r="1713" spans="1:20">
      <c r="A1713" s="6">
        <v>1</v>
      </c>
      <c r="B1713" s="6"/>
      <c r="C1713" s="6"/>
      <c r="D1713" s="8" t="s">
        <v>17</v>
      </c>
      <c r="E1713" s="9"/>
      <c r="F1713" s="9"/>
      <c r="G1713" s="9"/>
      <c r="H1713" s="10" t="s">
        <v>17</v>
      </c>
      <c r="I1713" s="9"/>
      <c r="J1713" s="10" t="s">
        <v>17</v>
      </c>
      <c r="K1713" s="8" t="s">
        <v>22</v>
      </c>
      <c r="L1713" s="7" t="s">
        <v>290</v>
      </c>
      <c r="M1713" s="7" t="s">
        <v>1150</v>
      </c>
      <c r="N1713" s="9">
        <v>350</v>
      </c>
      <c r="O1713" s="9">
        <v>170</v>
      </c>
      <c r="P1713" s="9">
        <v>170</v>
      </c>
      <c r="Q1713" s="9">
        <v>170</v>
      </c>
      <c r="R1713" s="13">
        <v>48.6</v>
      </c>
      <c r="S1713" s="13">
        <v>0</v>
      </c>
      <c r="T1713" s="11" t="s">
        <v>17</v>
      </c>
    </row>
    <row r="1714" spans="1:20">
      <c r="A1714" s="6">
        <v>1</v>
      </c>
      <c r="B1714" s="6"/>
      <c r="C1714" s="6"/>
      <c r="D1714" s="8" t="s">
        <v>17</v>
      </c>
      <c r="E1714" s="9"/>
      <c r="F1714" s="9"/>
      <c r="G1714" s="9"/>
      <c r="H1714" s="10" t="s">
        <v>17</v>
      </c>
      <c r="I1714" s="9"/>
      <c r="J1714" s="10" t="s">
        <v>17</v>
      </c>
      <c r="K1714" s="8" t="s">
        <v>22</v>
      </c>
      <c r="L1714" s="7" t="s">
        <v>2063</v>
      </c>
      <c r="M1714" s="7" t="s">
        <v>545</v>
      </c>
      <c r="N1714" s="9">
        <v>200</v>
      </c>
      <c r="O1714" s="9">
        <v>0</v>
      </c>
      <c r="P1714" s="9">
        <v>0</v>
      </c>
      <c r="Q1714" s="9">
        <v>0</v>
      </c>
      <c r="R1714" s="36" t="s">
        <v>25</v>
      </c>
      <c r="S1714" s="36">
        <v>0</v>
      </c>
      <c r="T1714" s="11" t="s">
        <v>17</v>
      </c>
    </row>
    <row r="1715" spans="1:20">
      <c r="A1715" s="6">
        <v>1</v>
      </c>
      <c r="B1715" s="6"/>
      <c r="C1715" s="6"/>
      <c r="D1715" s="8" t="s">
        <v>17</v>
      </c>
      <c r="E1715" s="9"/>
      <c r="F1715" s="9"/>
      <c r="G1715" s="9"/>
      <c r="H1715" s="10" t="s">
        <v>17</v>
      </c>
      <c r="I1715" s="9"/>
      <c r="J1715" s="10" t="s">
        <v>17</v>
      </c>
      <c r="K1715" s="8" t="s">
        <v>22</v>
      </c>
      <c r="L1715" s="7" t="s">
        <v>2064</v>
      </c>
      <c r="M1715" s="7" t="s">
        <v>216</v>
      </c>
      <c r="N1715" s="9">
        <v>330</v>
      </c>
      <c r="O1715" s="9">
        <v>0</v>
      </c>
      <c r="P1715" s="9">
        <v>0</v>
      </c>
      <c r="Q1715" s="9">
        <v>0</v>
      </c>
      <c r="R1715" s="36" t="s">
        <v>25</v>
      </c>
      <c r="S1715" s="36">
        <v>0</v>
      </c>
      <c r="T1715" s="11" t="s">
        <v>17</v>
      </c>
    </row>
    <row r="1716" spans="1:20">
      <c r="A1716" s="6">
        <v>1</v>
      </c>
      <c r="B1716" s="6"/>
      <c r="C1716" s="6"/>
      <c r="D1716" s="8" t="s">
        <v>17</v>
      </c>
      <c r="E1716" s="9"/>
      <c r="F1716" s="9"/>
      <c r="G1716" s="9"/>
      <c r="H1716" s="10" t="s">
        <v>17</v>
      </c>
      <c r="I1716" s="9"/>
      <c r="J1716" s="10" t="s">
        <v>17</v>
      </c>
      <c r="K1716" s="8" t="s">
        <v>22</v>
      </c>
      <c r="L1716" s="7" t="s">
        <v>2065</v>
      </c>
      <c r="M1716" s="7" t="s">
        <v>2066</v>
      </c>
      <c r="N1716" s="9">
        <v>6</v>
      </c>
      <c r="O1716" s="9">
        <v>3</v>
      </c>
      <c r="P1716" s="9">
        <v>0</v>
      </c>
      <c r="Q1716" s="9">
        <v>3</v>
      </c>
      <c r="R1716" s="13">
        <v>50</v>
      </c>
      <c r="S1716" s="13">
        <v>0</v>
      </c>
      <c r="T1716" s="11" t="s">
        <v>17</v>
      </c>
    </row>
    <row r="1717" spans="1:20">
      <c r="A1717" s="6">
        <v>1</v>
      </c>
      <c r="B1717" s="6"/>
      <c r="C1717" s="6"/>
      <c r="D1717" s="8" t="s">
        <v>17</v>
      </c>
      <c r="E1717" s="9"/>
      <c r="F1717" s="9"/>
      <c r="G1717" s="9"/>
      <c r="H1717" s="10" t="s">
        <v>17</v>
      </c>
      <c r="I1717" s="9"/>
      <c r="J1717" s="10" t="s">
        <v>17</v>
      </c>
      <c r="K1717" s="8" t="s">
        <v>22</v>
      </c>
      <c r="L1717" s="7" t="s">
        <v>2067</v>
      </c>
      <c r="M1717" s="7" t="s">
        <v>2068</v>
      </c>
      <c r="N1717" s="9">
        <v>6</v>
      </c>
      <c r="O1717" s="9">
        <v>3</v>
      </c>
      <c r="P1717" s="9">
        <v>0</v>
      </c>
      <c r="Q1717" s="9">
        <v>3</v>
      </c>
      <c r="R1717" s="13">
        <v>50</v>
      </c>
      <c r="S1717" s="13">
        <v>0</v>
      </c>
      <c r="T1717" s="11" t="s">
        <v>17</v>
      </c>
    </row>
    <row r="1718" spans="1:20" ht="28.5">
      <c r="A1718" s="6">
        <v>1</v>
      </c>
      <c r="B1718" s="6"/>
      <c r="C1718" s="6"/>
      <c r="D1718" s="8" t="s">
        <v>17</v>
      </c>
      <c r="E1718" s="9"/>
      <c r="F1718" s="9"/>
      <c r="G1718" s="9"/>
      <c r="H1718" s="10" t="s">
        <v>17</v>
      </c>
      <c r="I1718" s="9"/>
      <c r="J1718" s="10" t="s">
        <v>17</v>
      </c>
      <c r="K1718" s="8" t="s">
        <v>22</v>
      </c>
      <c r="L1718" s="7" t="s">
        <v>2069</v>
      </c>
      <c r="M1718" s="7" t="s">
        <v>749</v>
      </c>
      <c r="N1718" s="9">
        <v>50</v>
      </c>
      <c r="O1718" s="9">
        <v>10</v>
      </c>
      <c r="P1718" s="9">
        <v>5</v>
      </c>
      <c r="Q1718" s="9">
        <v>10</v>
      </c>
      <c r="R1718" s="10">
        <v>20</v>
      </c>
      <c r="S1718" s="13">
        <v>0</v>
      </c>
      <c r="T1718" s="11" t="s">
        <v>17</v>
      </c>
    </row>
    <row r="1719" spans="1:20">
      <c r="A1719" s="6">
        <v>1</v>
      </c>
      <c r="B1719" s="6"/>
      <c r="C1719" s="6"/>
      <c r="D1719" s="8" t="s">
        <v>17</v>
      </c>
      <c r="E1719" s="9"/>
      <c r="F1719" s="9"/>
      <c r="G1719" s="9"/>
      <c r="H1719" s="10" t="s">
        <v>17</v>
      </c>
      <c r="I1719" s="9"/>
      <c r="J1719" s="10" t="s">
        <v>17</v>
      </c>
      <c r="K1719" s="8" t="s">
        <v>22</v>
      </c>
      <c r="L1719" s="7" t="s">
        <v>2070</v>
      </c>
      <c r="M1719" s="7" t="s">
        <v>270</v>
      </c>
      <c r="N1719" s="9">
        <v>16000</v>
      </c>
      <c r="O1719" s="9">
        <v>6750</v>
      </c>
      <c r="P1719" s="9">
        <v>8000</v>
      </c>
      <c r="Q1719" s="9">
        <v>6750</v>
      </c>
      <c r="R1719" s="13">
        <v>42.2</v>
      </c>
      <c r="S1719" s="13">
        <v>0</v>
      </c>
      <c r="T1719" s="11" t="s">
        <v>17</v>
      </c>
    </row>
    <row r="1720" spans="1:20" ht="28.5">
      <c r="A1720" s="6">
        <v>1</v>
      </c>
      <c r="B1720" s="6"/>
      <c r="C1720" s="6"/>
      <c r="D1720" s="8" t="s">
        <v>17</v>
      </c>
      <c r="E1720" s="9"/>
      <c r="F1720" s="9"/>
      <c r="G1720" s="9"/>
      <c r="H1720" s="10" t="s">
        <v>17</v>
      </c>
      <c r="I1720" s="9"/>
      <c r="J1720" s="10" t="s">
        <v>17</v>
      </c>
      <c r="K1720" s="8" t="s">
        <v>22</v>
      </c>
      <c r="L1720" s="7" t="s">
        <v>2071</v>
      </c>
      <c r="M1720" s="7" t="s">
        <v>545</v>
      </c>
      <c r="N1720" s="9">
        <v>24</v>
      </c>
      <c r="O1720" s="9">
        <v>24</v>
      </c>
      <c r="P1720" s="9">
        <v>24</v>
      </c>
      <c r="Q1720" s="9">
        <v>24</v>
      </c>
      <c r="R1720" s="10">
        <v>100</v>
      </c>
      <c r="S1720" s="13">
        <v>0</v>
      </c>
      <c r="T1720" s="11" t="s">
        <v>17</v>
      </c>
    </row>
    <row r="1721" spans="1:20" ht="28.5">
      <c r="A1721" s="6">
        <v>1</v>
      </c>
      <c r="B1721" s="6"/>
      <c r="C1721" s="6"/>
      <c r="D1721" s="8" t="s">
        <v>17</v>
      </c>
      <c r="E1721" s="9"/>
      <c r="F1721" s="9"/>
      <c r="G1721" s="9"/>
      <c r="H1721" s="10" t="s">
        <v>17</v>
      </c>
      <c r="I1721" s="9"/>
      <c r="J1721" s="10" t="s">
        <v>17</v>
      </c>
      <c r="K1721" s="8" t="s">
        <v>22</v>
      </c>
      <c r="L1721" s="7" t="s">
        <v>2072</v>
      </c>
      <c r="M1721" s="7" t="s">
        <v>216</v>
      </c>
      <c r="N1721" s="9">
        <v>400</v>
      </c>
      <c r="O1721" s="9">
        <v>31</v>
      </c>
      <c r="P1721" s="9">
        <v>51</v>
      </c>
      <c r="Q1721" s="9">
        <v>5</v>
      </c>
      <c r="R1721" s="13">
        <v>1.3</v>
      </c>
      <c r="S1721" s="13">
        <v>-83.9</v>
      </c>
      <c r="T1721" s="11" t="s">
        <v>3471</v>
      </c>
    </row>
    <row r="1722" spans="1:20" ht="28.5">
      <c r="A1722" s="6">
        <v>1</v>
      </c>
      <c r="B1722" s="6"/>
      <c r="C1722" s="6"/>
      <c r="D1722" s="8" t="s">
        <v>17</v>
      </c>
      <c r="E1722" s="9"/>
      <c r="F1722" s="9"/>
      <c r="G1722" s="9"/>
      <c r="H1722" s="10" t="s">
        <v>17</v>
      </c>
      <c r="I1722" s="9"/>
      <c r="J1722" s="10" t="s">
        <v>17</v>
      </c>
      <c r="K1722" s="8" t="s">
        <v>22</v>
      </c>
      <c r="L1722" s="7" t="s">
        <v>2073</v>
      </c>
      <c r="M1722" s="7" t="s">
        <v>216</v>
      </c>
      <c r="N1722" s="9">
        <v>1600</v>
      </c>
      <c r="O1722" s="9">
        <v>0</v>
      </c>
      <c r="P1722" s="9">
        <v>311</v>
      </c>
      <c r="Q1722" s="9">
        <v>1</v>
      </c>
      <c r="R1722" s="36">
        <v>0.1</v>
      </c>
      <c r="S1722" s="36" t="s">
        <v>25</v>
      </c>
      <c r="T1722" s="11" t="s">
        <v>3472</v>
      </c>
    </row>
    <row r="1723" spans="1:20" ht="28.5">
      <c r="A1723" s="6">
        <v>1</v>
      </c>
      <c r="B1723" s="6"/>
      <c r="C1723" s="6"/>
      <c r="D1723" s="8" t="s">
        <v>17</v>
      </c>
      <c r="E1723" s="9"/>
      <c r="F1723" s="9"/>
      <c r="G1723" s="9"/>
      <c r="H1723" s="10" t="s">
        <v>17</v>
      </c>
      <c r="I1723" s="9"/>
      <c r="J1723" s="10" t="s">
        <v>17</v>
      </c>
      <c r="K1723" s="8" t="s">
        <v>22</v>
      </c>
      <c r="L1723" s="7" t="s">
        <v>2074</v>
      </c>
      <c r="M1723" s="7" t="s">
        <v>545</v>
      </c>
      <c r="N1723" s="9">
        <v>24</v>
      </c>
      <c r="O1723" s="9">
        <v>24</v>
      </c>
      <c r="P1723" s="9">
        <v>24</v>
      </c>
      <c r="Q1723" s="9">
        <v>24</v>
      </c>
      <c r="R1723" s="13">
        <v>100</v>
      </c>
      <c r="S1723" s="13">
        <v>0</v>
      </c>
      <c r="T1723" s="11" t="s">
        <v>17</v>
      </c>
    </row>
    <row r="1724" spans="1:20" ht="28.5">
      <c r="A1724" s="6">
        <v>1</v>
      </c>
      <c r="B1724" s="6"/>
      <c r="C1724" s="6"/>
      <c r="D1724" s="8" t="s">
        <v>17</v>
      </c>
      <c r="E1724" s="9"/>
      <c r="F1724" s="9"/>
      <c r="G1724" s="9"/>
      <c r="H1724" s="10" t="s">
        <v>17</v>
      </c>
      <c r="I1724" s="9"/>
      <c r="J1724" s="10" t="s">
        <v>17</v>
      </c>
      <c r="K1724" s="8" t="s">
        <v>22</v>
      </c>
      <c r="L1724" s="7" t="s">
        <v>2075</v>
      </c>
      <c r="M1724" s="7" t="s">
        <v>2076</v>
      </c>
      <c r="N1724" s="9">
        <v>10</v>
      </c>
      <c r="O1724" s="9">
        <v>0</v>
      </c>
      <c r="P1724" s="9" t="s">
        <v>3453</v>
      </c>
      <c r="Q1724" s="9">
        <v>0</v>
      </c>
      <c r="R1724" s="36">
        <v>0</v>
      </c>
      <c r="S1724" s="36">
        <v>0</v>
      </c>
      <c r="T1724" s="11" t="s">
        <v>17</v>
      </c>
    </row>
    <row r="1725" spans="1:20" ht="57">
      <c r="A1725" s="6">
        <v>1</v>
      </c>
      <c r="B1725" s="6"/>
      <c r="C1725" s="7" t="s">
        <v>2077</v>
      </c>
      <c r="D1725" s="8" t="s">
        <v>30</v>
      </c>
      <c r="E1725" s="9">
        <v>12527605</v>
      </c>
      <c r="F1725" s="9">
        <v>7543770</v>
      </c>
      <c r="G1725" s="9">
        <f>IFERROR(F1725-E1725,0)</f>
        <v>-4983835</v>
      </c>
      <c r="H1725" s="36">
        <f>IFERROR((F1725/E1725-1)*100,0)</f>
        <v>-39.782823612334518</v>
      </c>
      <c r="I1725" s="9">
        <v>25816964</v>
      </c>
      <c r="J1725" s="12">
        <v>29.2</v>
      </c>
      <c r="K1725" s="8" t="s">
        <v>17</v>
      </c>
      <c r="L1725" s="7" t="s">
        <v>17</v>
      </c>
      <c r="M1725" s="7" t="s">
        <v>17</v>
      </c>
      <c r="N1725" s="9"/>
      <c r="O1725" s="9"/>
      <c r="P1725" s="9"/>
      <c r="Q1725" s="9"/>
      <c r="R1725" s="10" t="s">
        <v>17</v>
      </c>
      <c r="S1725" s="10" t="s">
        <v>17</v>
      </c>
      <c r="T1725" s="11" t="s">
        <v>17</v>
      </c>
    </row>
    <row r="1726" spans="1:20" ht="42.75">
      <c r="A1726" s="6">
        <v>1</v>
      </c>
      <c r="B1726" s="6"/>
      <c r="C1726" s="7" t="s">
        <v>2078</v>
      </c>
      <c r="D1726" s="8" t="s">
        <v>17</v>
      </c>
      <c r="E1726" s="9"/>
      <c r="F1726" s="9"/>
      <c r="G1726" s="9"/>
      <c r="H1726" s="10" t="s">
        <v>17</v>
      </c>
      <c r="I1726" s="9"/>
      <c r="J1726" s="10" t="s">
        <v>17</v>
      </c>
      <c r="K1726" s="8" t="s">
        <v>22</v>
      </c>
      <c r="L1726" s="7" t="s">
        <v>2079</v>
      </c>
      <c r="M1726" s="7" t="s">
        <v>497</v>
      </c>
      <c r="N1726" s="9">
        <v>6</v>
      </c>
      <c r="O1726" s="9">
        <v>1</v>
      </c>
      <c r="P1726" s="9">
        <v>4</v>
      </c>
      <c r="Q1726" s="9">
        <v>0</v>
      </c>
      <c r="R1726" s="36">
        <v>0</v>
      </c>
      <c r="S1726" s="36">
        <v>-100</v>
      </c>
      <c r="T1726" s="11" t="s">
        <v>3449</v>
      </c>
    </row>
    <row r="1727" spans="1:20" ht="42.75">
      <c r="A1727" s="6">
        <v>1</v>
      </c>
      <c r="B1727" s="6"/>
      <c r="C1727" s="6"/>
      <c r="D1727" s="8" t="s">
        <v>17</v>
      </c>
      <c r="E1727" s="9"/>
      <c r="F1727" s="9"/>
      <c r="G1727" s="9"/>
      <c r="H1727" s="10" t="s">
        <v>17</v>
      </c>
      <c r="I1727" s="9"/>
      <c r="J1727" s="10" t="s">
        <v>17</v>
      </c>
      <c r="K1727" s="8" t="s">
        <v>22</v>
      </c>
      <c r="L1727" s="7" t="s">
        <v>2079</v>
      </c>
      <c r="M1727" s="7" t="s">
        <v>766</v>
      </c>
      <c r="N1727" s="9">
        <v>300</v>
      </c>
      <c r="O1727" s="9">
        <v>50</v>
      </c>
      <c r="P1727" s="9">
        <v>270</v>
      </c>
      <c r="Q1727" s="9">
        <v>0</v>
      </c>
      <c r="R1727" s="36">
        <v>0</v>
      </c>
      <c r="S1727" s="36">
        <v>-100</v>
      </c>
      <c r="T1727" s="11" t="s">
        <v>3449</v>
      </c>
    </row>
    <row r="1728" spans="1:20" ht="28.5">
      <c r="A1728" s="6">
        <v>1</v>
      </c>
      <c r="B1728" s="6"/>
      <c r="C1728" s="6"/>
      <c r="D1728" s="8" t="s">
        <v>17</v>
      </c>
      <c r="E1728" s="9"/>
      <c r="F1728" s="9"/>
      <c r="G1728" s="9"/>
      <c r="H1728" s="10" t="s">
        <v>17</v>
      </c>
      <c r="I1728" s="9"/>
      <c r="J1728" s="10" t="s">
        <v>17</v>
      </c>
      <c r="K1728" s="8" t="s">
        <v>22</v>
      </c>
      <c r="L1728" s="7" t="s">
        <v>2080</v>
      </c>
      <c r="M1728" s="7" t="s">
        <v>1288</v>
      </c>
      <c r="N1728" s="9">
        <v>5</v>
      </c>
      <c r="O1728" s="9">
        <v>1</v>
      </c>
      <c r="P1728" s="9">
        <v>2</v>
      </c>
      <c r="Q1728" s="9">
        <v>1</v>
      </c>
      <c r="R1728" s="36">
        <v>20</v>
      </c>
      <c r="S1728" s="36">
        <v>0</v>
      </c>
      <c r="T1728" s="11" t="s">
        <v>17</v>
      </c>
    </row>
    <row r="1729" spans="1:20" ht="42.75">
      <c r="A1729" s="6">
        <v>1</v>
      </c>
      <c r="B1729" s="6"/>
      <c r="C1729" s="6"/>
      <c r="D1729" s="8" t="s">
        <v>17</v>
      </c>
      <c r="E1729" s="9"/>
      <c r="F1729" s="9"/>
      <c r="G1729" s="9"/>
      <c r="H1729" s="10" t="s">
        <v>17</v>
      </c>
      <c r="I1729" s="9"/>
      <c r="J1729" s="10" t="s">
        <v>17</v>
      </c>
      <c r="K1729" s="8" t="s">
        <v>22</v>
      </c>
      <c r="L1729" s="7" t="s">
        <v>2080</v>
      </c>
      <c r="M1729" s="7" t="s">
        <v>2081</v>
      </c>
      <c r="N1729" s="9">
        <v>30</v>
      </c>
      <c r="O1729" s="9">
        <v>6</v>
      </c>
      <c r="P1729" s="9">
        <v>12</v>
      </c>
      <c r="Q1729" s="9">
        <v>14</v>
      </c>
      <c r="R1729" s="36">
        <v>46.7</v>
      </c>
      <c r="S1729" s="36">
        <v>133.30000000000001</v>
      </c>
      <c r="T1729" s="11" t="s">
        <v>3473</v>
      </c>
    </row>
    <row r="1730" spans="1:20" ht="42.75">
      <c r="A1730" s="6">
        <v>1</v>
      </c>
      <c r="B1730" s="6"/>
      <c r="C1730" s="6"/>
      <c r="D1730" s="8" t="s">
        <v>17</v>
      </c>
      <c r="E1730" s="9"/>
      <c r="F1730" s="9"/>
      <c r="G1730" s="9"/>
      <c r="H1730" s="10" t="s">
        <v>17</v>
      </c>
      <c r="I1730" s="9"/>
      <c r="J1730" s="10" t="s">
        <v>17</v>
      </c>
      <c r="K1730" s="8" t="s">
        <v>22</v>
      </c>
      <c r="L1730" s="7" t="s">
        <v>2082</v>
      </c>
      <c r="M1730" s="7" t="s">
        <v>1936</v>
      </c>
      <c r="N1730" s="9">
        <v>870</v>
      </c>
      <c r="O1730" s="9">
        <v>250</v>
      </c>
      <c r="P1730" s="9">
        <v>469</v>
      </c>
      <c r="Q1730" s="9">
        <v>0</v>
      </c>
      <c r="R1730" s="36">
        <v>0</v>
      </c>
      <c r="S1730" s="36">
        <v>-100</v>
      </c>
      <c r="T1730" s="11" t="s">
        <v>3449</v>
      </c>
    </row>
    <row r="1731" spans="1:20" ht="28.5">
      <c r="A1731" s="6">
        <v>1</v>
      </c>
      <c r="B1731" s="6"/>
      <c r="C1731" s="6"/>
      <c r="D1731" s="8" t="s">
        <v>17</v>
      </c>
      <c r="E1731" s="9"/>
      <c r="F1731" s="9"/>
      <c r="G1731" s="9"/>
      <c r="H1731" s="10" t="s">
        <v>17</v>
      </c>
      <c r="I1731" s="9"/>
      <c r="J1731" s="10" t="s">
        <v>17</v>
      </c>
      <c r="K1731" s="8" t="s">
        <v>22</v>
      </c>
      <c r="L1731" s="7" t="s">
        <v>2083</v>
      </c>
      <c r="M1731" s="7" t="s">
        <v>1288</v>
      </c>
      <c r="N1731" s="9">
        <v>5</v>
      </c>
      <c r="O1731" s="9">
        <v>1</v>
      </c>
      <c r="P1731" s="9">
        <v>1</v>
      </c>
      <c r="Q1731" s="9">
        <v>1</v>
      </c>
      <c r="R1731" s="10">
        <v>20</v>
      </c>
      <c r="S1731" s="36">
        <v>0</v>
      </c>
      <c r="T1731" s="11" t="s">
        <v>17</v>
      </c>
    </row>
    <row r="1732" spans="1:20" ht="42.75">
      <c r="A1732" s="6">
        <v>1</v>
      </c>
      <c r="B1732" s="6"/>
      <c r="C1732" s="6"/>
      <c r="D1732" s="8" t="s">
        <v>17</v>
      </c>
      <c r="E1732" s="9"/>
      <c r="F1732" s="9"/>
      <c r="G1732" s="9"/>
      <c r="H1732" s="10" t="s">
        <v>17</v>
      </c>
      <c r="I1732" s="9"/>
      <c r="J1732" s="10" t="s">
        <v>17</v>
      </c>
      <c r="K1732" s="8" t="s">
        <v>22</v>
      </c>
      <c r="L1732" s="7" t="s">
        <v>2083</v>
      </c>
      <c r="M1732" s="7" t="s">
        <v>2081</v>
      </c>
      <c r="N1732" s="9">
        <v>20</v>
      </c>
      <c r="O1732" s="9">
        <v>4</v>
      </c>
      <c r="P1732" s="9">
        <v>5</v>
      </c>
      <c r="Q1732" s="9">
        <v>14</v>
      </c>
      <c r="R1732" s="10">
        <v>70</v>
      </c>
      <c r="S1732" s="36">
        <v>250</v>
      </c>
      <c r="T1732" s="11" t="s">
        <v>3473</v>
      </c>
    </row>
    <row r="1733" spans="1:20" ht="42.75">
      <c r="A1733" s="6">
        <v>1</v>
      </c>
      <c r="B1733" s="6"/>
      <c r="C1733" s="6"/>
      <c r="D1733" s="8" t="s">
        <v>17</v>
      </c>
      <c r="E1733" s="9"/>
      <c r="F1733" s="9"/>
      <c r="G1733" s="9"/>
      <c r="H1733" s="10" t="s">
        <v>17</v>
      </c>
      <c r="I1733" s="9"/>
      <c r="J1733" s="10" t="s">
        <v>17</v>
      </c>
      <c r="K1733" s="8" t="s">
        <v>22</v>
      </c>
      <c r="L1733" s="7" t="s">
        <v>2084</v>
      </c>
      <c r="M1733" s="7" t="s">
        <v>1288</v>
      </c>
      <c r="N1733" s="9">
        <v>3</v>
      </c>
      <c r="O1733" s="9">
        <v>0</v>
      </c>
      <c r="P1733" s="9">
        <v>1</v>
      </c>
      <c r="Q1733" s="9">
        <v>1</v>
      </c>
      <c r="R1733" s="36">
        <v>33.299999999999997</v>
      </c>
      <c r="S1733" s="36" t="s">
        <v>25</v>
      </c>
      <c r="T1733" s="11" t="s">
        <v>3473</v>
      </c>
    </row>
    <row r="1734" spans="1:20" ht="42.75">
      <c r="A1734" s="6">
        <v>1</v>
      </c>
      <c r="B1734" s="6"/>
      <c r="C1734" s="6"/>
      <c r="D1734" s="8" t="s">
        <v>17</v>
      </c>
      <c r="E1734" s="9"/>
      <c r="F1734" s="9"/>
      <c r="G1734" s="9"/>
      <c r="H1734" s="10" t="s">
        <v>17</v>
      </c>
      <c r="I1734" s="9"/>
      <c r="J1734" s="10" t="s">
        <v>17</v>
      </c>
      <c r="K1734" s="8" t="s">
        <v>22</v>
      </c>
      <c r="L1734" s="7" t="s">
        <v>2084</v>
      </c>
      <c r="M1734" s="7" t="s">
        <v>2081</v>
      </c>
      <c r="N1734" s="9">
        <v>20</v>
      </c>
      <c r="O1734" s="9">
        <v>0</v>
      </c>
      <c r="P1734" s="9">
        <v>10</v>
      </c>
      <c r="Q1734" s="9">
        <v>14</v>
      </c>
      <c r="R1734" s="36">
        <v>70</v>
      </c>
      <c r="S1734" s="36" t="s">
        <v>25</v>
      </c>
      <c r="T1734" s="11" t="s">
        <v>3473</v>
      </c>
    </row>
    <row r="1735" spans="1:20" ht="28.5">
      <c r="A1735" s="6">
        <v>1</v>
      </c>
      <c r="B1735" s="6"/>
      <c r="C1735" s="6"/>
      <c r="D1735" s="8" t="s">
        <v>17</v>
      </c>
      <c r="E1735" s="9"/>
      <c r="F1735" s="9"/>
      <c r="G1735" s="9"/>
      <c r="H1735" s="10" t="s">
        <v>17</v>
      </c>
      <c r="I1735" s="9"/>
      <c r="J1735" s="10" t="s">
        <v>17</v>
      </c>
      <c r="K1735" s="8" t="s">
        <v>22</v>
      </c>
      <c r="L1735" s="7" t="s">
        <v>2085</v>
      </c>
      <c r="M1735" s="7" t="s">
        <v>1288</v>
      </c>
      <c r="N1735" s="9">
        <v>24</v>
      </c>
      <c r="O1735" s="9">
        <v>4</v>
      </c>
      <c r="P1735" s="9">
        <v>5</v>
      </c>
      <c r="Q1735" s="9">
        <v>1</v>
      </c>
      <c r="R1735" s="10">
        <v>4.2</v>
      </c>
      <c r="S1735" s="36">
        <v>-75</v>
      </c>
      <c r="T1735" s="11" t="s">
        <v>3474</v>
      </c>
    </row>
    <row r="1736" spans="1:20" ht="42.75">
      <c r="A1736" s="6">
        <v>1</v>
      </c>
      <c r="B1736" s="6"/>
      <c r="C1736" s="6"/>
      <c r="D1736" s="8" t="s">
        <v>17</v>
      </c>
      <c r="E1736" s="9"/>
      <c r="F1736" s="9"/>
      <c r="G1736" s="9"/>
      <c r="H1736" s="10" t="s">
        <v>17</v>
      </c>
      <c r="I1736" s="9"/>
      <c r="J1736" s="10" t="s">
        <v>17</v>
      </c>
      <c r="K1736" s="8" t="s">
        <v>22</v>
      </c>
      <c r="L1736" s="7" t="s">
        <v>2085</v>
      </c>
      <c r="M1736" s="7" t="s">
        <v>2081</v>
      </c>
      <c r="N1736" s="9">
        <v>50</v>
      </c>
      <c r="O1736" s="9">
        <v>10</v>
      </c>
      <c r="P1736" s="9">
        <v>10</v>
      </c>
      <c r="Q1736" s="9">
        <v>14</v>
      </c>
      <c r="R1736" s="10">
        <v>28</v>
      </c>
      <c r="S1736" s="36">
        <v>40</v>
      </c>
      <c r="T1736" s="11" t="s">
        <v>3473</v>
      </c>
    </row>
    <row r="1737" spans="1:20" ht="42.75">
      <c r="A1737" s="6">
        <v>1</v>
      </c>
      <c r="B1737" s="6"/>
      <c r="C1737" s="6"/>
      <c r="D1737" s="8" t="s">
        <v>17</v>
      </c>
      <c r="E1737" s="9"/>
      <c r="F1737" s="9"/>
      <c r="G1737" s="9"/>
      <c r="H1737" s="10" t="s">
        <v>17</v>
      </c>
      <c r="I1737" s="9"/>
      <c r="J1737" s="10" t="s">
        <v>17</v>
      </c>
      <c r="K1737" s="8" t="s">
        <v>22</v>
      </c>
      <c r="L1737" s="7" t="s">
        <v>2086</v>
      </c>
      <c r="M1737" s="7" t="s">
        <v>185</v>
      </c>
      <c r="N1737" s="9">
        <v>50</v>
      </c>
      <c r="O1737" s="9">
        <v>10</v>
      </c>
      <c r="P1737" s="9">
        <v>20</v>
      </c>
      <c r="Q1737" s="9">
        <v>5</v>
      </c>
      <c r="R1737" s="10">
        <v>10</v>
      </c>
      <c r="S1737" s="36">
        <v>-50</v>
      </c>
      <c r="T1737" s="11" t="s">
        <v>3452</v>
      </c>
    </row>
    <row r="1738" spans="1:20" ht="42.75">
      <c r="A1738" s="6">
        <v>1</v>
      </c>
      <c r="B1738" s="6"/>
      <c r="C1738" s="6"/>
      <c r="D1738" s="8" t="s">
        <v>17</v>
      </c>
      <c r="E1738" s="9"/>
      <c r="F1738" s="9"/>
      <c r="G1738" s="9"/>
      <c r="H1738" s="10" t="s">
        <v>17</v>
      </c>
      <c r="I1738" s="9"/>
      <c r="J1738" s="10" t="s">
        <v>17</v>
      </c>
      <c r="K1738" s="8" t="s">
        <v>22</v>
      </c>
      <c r="L1738" s="7" t="s">
        <v>2086</v>
      </c>
      <c r="M1738" s="7" t="s">
        <v>2081</v>
      </c>
      <c r="N1738" s="9">
        <v>50</v>
      </c>
      <c r="O1738" s="9">
        <v>10</v>
      </c>
      <c r="P1738" s="9">
        <v>20</v>
      </c>
      <c r="Q1738" s="9">
        <v>14</v>
      </c>
      <c r="R1738" s="10">
        <v>28</v>
      </c>
      <c r="S1738" s="36">
        <v>40</v>
      </c>
      <c r="T1738" s="11" t="s">
        <v>3452</v>
      </c>
    </row>
    <row r="1739" spans="1:20">
      <c r="A1739" s="6">
        <v>1</v>
      </c>
      <c r="B1739" s="6"/>
      <c r="C1739" s="6"/>
      <c r="D1739" s="8" t="s">
        <v>17</v>
      </c>
      <c r="E1739" s="9"/>
      <c r="F1739" s="9"/>
      <c r="G1739" s="9"/>
      <c r="H1739" s="10" t="s">
        <v>17</v>
      </c>
      <c r="I1739" s="9"/>
      <c r="J1739" s="10" t="s">
        <v>17</v>
      </c>
      <c r="K1739" s="8" t="s">
        <v>22</v>
      </c>
      <c r="L1739" s="7" t="s">
        <v>2087</v>
      </c>
      <c r="M1739" s="7" t="s">
        <v>185</v>
      </c>
      <c r="N1739" s="9">
        <v>4</v>
      </c>
      <c r="O1739" s="9">
        <v>2</v>
      </c>
      <c r="P1739" s="9">
        <v>2</v>
      </c>
      <c r="Q1739" s="9">
        <v>2</v>
      </c>
      <c r="R1739" s="13">
        <v>50</v>
      </c>
      <c r="S1739" s="36">
        <v>0</v>
      </c>
      <c r="T1739" s="11" t="s">
        <v>17</v>
      </c>
    </row>
    <row r="1740" spans="1:20" ht="28.5">
      <c r="A1740" s="6">
        <v>1</v>
      </c>
      <c r="B1740" s="6"/>
      <c r="C1740" s="6"/>
      <c r="D1740" s="8" t="s">
        <v>17</v>
      </c>
      <c r="E1740" s="9"/>
      <c r="F1740" s="9"/>
      <c r="G1740" s="9"/>
      <c r="H1740" s="10" t="s">
        <v>17</v>
      </c>
      <c r="I1740" s="9"/>
      <c r="J1740" s="10" t="s">
        <v>17</v>
      </c>
      <c r="K1740" s="8" t="s">
        <v>22</v>
      </c>
      <c r="L1740" s="7" t="s">
        <v>2088</v>
      </c>
      <c r="M1740" s="7" t="s">
        <v>2089</v>
      </c>
      <c r="N1740" s="9">
        <v>12</v>
      </c>
      <c r="O1740" s="9">
        <v>6</v>
      </c>
      <c r="P1740" s="9">
        <v>9</v>
      </c>
      <c r="Q1740" s="9">
        <v>6</v>
      </c>
      <c r="R1740" s="13">
        <v>50</v>
      </c>
      <c r="S1740" s="13">
        <v>0</v>
      </c>
      <c r="T1740" s="11" t="s">
        <v>17</v>
      </c>
    </row>
    <row r="1741" spans="1:20" ht="28.5">
      <c r="A1741" s="6">
        <v>1</v>
      </c>
      <c r="B1741" s="6"/>
      <c r="C1741" s="6"/>
      <c r="D1741" s="8" t="s">
        <v>17</v>
      </c>
      <c r="E1741" s="9"/>
      <c r="F1741" s="9"/>
      <c r="G1741" s="9"/>
      <c r="H1741" s="10" t="s">
        <v>17</v>
      </c>
      <c r="I1741" s="9"/>
      <c r="J1741" s="10" t="s">
        <v>17</v>
      </c>
      <c r="K1741" s="8" t="s">
        <v>22</v>
      </c>
      <c r="L1741" s="7" t="s">
        <v>2090</v>
      </c>
      <c r="M1741" s="7" t="s">
        <v>2081</v>
      </c>
      <c r="N1741" s="9">
        <v>120</v>
      </c>
      <c r="O1741" s="9">
        <v>20</v>
      </c>
      <c r="P1741" s="9">
        <v>0</v>
      </c>
      <c r="Q1741" s="9">
        <v>20</v>
      </c>
      <c r="R1741" s="10">
        <v>16.7</v>
      </c>
      <c r="S1741" s="13">
        <v>0</v>
      </c>
      <c r="T1741" s="11" t="s">
        <v>17</v>
      </c>
    </row>
    <row r="1742" spans="1:20">
      <c r="A1742" s="6">
        <v>1</v>
      </c>
      <c r="B1742" s="6"/>
      <c r="C1742" s="6"/>
      <c r="D1742" s="8" t="s">
        <v>17</v>
      </c>
      <c r="E1742" s="9"/>
      <c r="F1742" s="9"/>
      <c r="G1742" s="9"/>
      <c r="H1742" s="10" t="s">
        <v>17</v>
      </c>
      <c r="I1742" s="9"/>
      <c r="J1742" s="10" t="s">
        <v>17</v>
      </c>
      <c r="K1742" s="8" t="s">
        <v>22</v>
      </c>
      <c r="L1742" s="7" t="s">
        <v>2091</v>
      </c>
      <c r="M1742" s="7" t="s">
        <v>497</v>
      </c>
      <c r="N1742" s="9">
        <v>2</v>
      </c>
      <c r="O1742" s="9">
        <v>0</v>
      </c>
      <c r="P1742" s="9">
        <v>0</v>
      </c>
      <c r="Q1742" s="9">
        <v>0</v>
      </c>
      <c r="R1742" s="36" t="s">
        <v>25</v>
      </c>
      <c r="S1742" s="36">
        <v>0</v>
      </c>
      <c r="T1742" s="11" t="s">
        <v>17</v>
      </c>
    </row>
    <row r="1743" spans="1:20">
      <c r="A1743" s="6">
        <v>1</v>
      </c>
      <c r="B1743" s="6"/>
      <c r="C1743" s="6"/>
      <c r="D1743" s="8" t="s">
        <v>17</v>
      </c>
      <c r="E1743" s="9"/>
      <c r="F1743" s="9"/>
      <c r="G1743" s="9"/>
      <c r="H1743" s="10" t="s">
        <v>17</v>
      </c>
      <c r="I1743" s="9"/>
      <c r="J1743" s="10" t="s">
        <v>17</v>
      </c>
      <c r="K1743" s="8" t="s">
        <v>22</v>
      </c>
      <c r="L1743" s="7" t="s">
        <v>2092</v>
      </c>
      <c r="M1743" s="7" t="s">
        <v>1288</v>
      </c>
      <c r="N1743" s="9">
        <v>24</v>
      </c>
      <c r="O1743" s="9">
        <v>12</v>
      </c>
      <c r="P1743" s="9">
        <v>0</v>
      </c>
      <c r="Q1743" s="9">
        <v>12</v>
      </c>
      <c r="R1743" s="13">
        <v>50</v>
      </c>
      <c r="S1743" s="13">
        <v>0</v>
      </c>
      <c r="T1743" s="11" t="s">
        <v>17</v>
      </c>
    </row>
    <row r="1744" spans="1:20" ht="42.75">
      <c r="A1744" s="6">
        <v>1</v>
      </c>
      <c r="B1744" s="6"/>
      <c r="C1744" s="6"/>
      <c r="D1744" s="8" t="s">
        <v>17</v>
      </c>
      <c r="E1744" s="9"/>
      <c r="F1744" s="9"/>
      <c r="G1744" s="9"/>
      <c r="H1744" s="10" t="s">
        <v>17</v>
      </c>
      <c r="I1744" s="9"/>
      <c r="J1744" s="10" t="s">
        <v>17</v>
      </c>
      <c r="K1744" s="8" t="s">
        <v>22</v>
      </c>
      <c r="L1744" s="7" t="s">
        <v>2093</v>
      </c>
      <c r="M1744" s="7" t="s">
        <v>1288</v>
      </c>
      <c r="N1744" s="9">
        <v>2</v>
      </c>
      <c r="O1744" s="9">
        <v>0</v>
      </c>
      <c r="P1744" s="9">
        <v>1</v>
      </c>
      <c r="Q1744" s="9">
        <v>1</v>
      </c>
      <c r="R1744" s="36">
        <v>50</v>
      </c>
      <c r="S1744" s="36" t="s">
        <v>25</v>
      </c>
      <c r="T1744" s="11" t="s">
        <v>3473</v>
      </c>
    </row>
    <row r="1745" spans="1:20" ht="42.75">
      <c r="A1745" s="6">
        <v>1</v>
      </c>
      <c r="B1745" s="6"/>
      <c r="C1745" s="6"/>
      <c r="D1745" s="8" t="s">
        <v>17</v>
      </c>
      <c r="E1745" s="9"/>
      <c r="F1745" s="9"/>
      <c r="G1745" s="9"/>
      <c r="H1745" s="10" t="s">
        <v>17</v>
      </c>
      <c r="I1745" s="9"/>
      <c r="J1745" s="10" t="s">
        <v>17</v>
      </c>
      <c r="K1745" s="8" t="s">
        <v>22</v>
      </c>
      <c r="L1745" s="7" t="s">
        <v>2093</v>
      </c>
      <c r="M1745" s="7" t="s">
        <v>2081</v>
      </c>
      <c r="N1745" s="9">
        <v>40</v>
      </c>
      <c r="O1745" s="9">
        <v>0</v>
      </c>
      <c r="P1745" s="9">
        <v>20</v>
      </c>
      <c r="Q1745" s="9">
        <v>14</v>
      </c>
      <c r="R1745" s="36">
        <v>35</v>
      </c>
      <c r="S1745" s="36" t="s">
        <v>25</v>
      </c>
      <c r="T1745" s="11" t="s">
        <v>3473</v>
      </c>
    </row>
    <row r="1746" spans="1:20">
      <c r="A1746" s="6">
        <v>1</v>
      </c>
      <c r="B1746" s="6"/>
      <c r="C1746" s="6"/>
      <c r="D1746" s="8" t="s">
        <v>17</v>
      </c>
      <c r="E1746" s="9"/>
      <c r="F1746" s="9"/>
      <c r="G1746" s="9"/>
      <c r="H1746" s="10" t="s">
        <v>17</v>
      </c>
      <c r="I1746" s="9"/>
      <c r="J1746" s="10" t="s">
        <v>17</v>
      </c>
      <c r="K1746" s="8" t="s">
        <v>22</v>
      </c>
      <c r="L1746" s="7" t="s">
        <v>2094</v>
      </c>
      <c r="M1746" s="7" t="s">
        <v>2095</v>
      </c>
      <c r="N1746" s="9">
        <v>20</v>
      </c>
      <c r="O1746" s="9">
        <v>4</v>
      </c>
      <c r="P1746" s="9">
        <v>10</v>
      </c>
      <c r="Q1746" s="9">
        <v>4</v>
      </c>
      <c r="R1746" s="10">
        <v>20</v>
      </c>
      <c r="S1746" s="10">
        <v>0</v>
      </c>
      <c r="T1746" s="11" t="s">
        <v>17</v>
      </c>
    </row>
    <row r="1747" spans="1:20">
      <c r="A1747" s="6">
        <v>1</v>
      </c>
      <c r="B1747" s="6"/>
      <c r="C1747" s="6"/>
      <c r="D1747" s="8" t="s">
        <v>17</v>
      </c>
      <c r="E1747" s="9"/>
      <c r="F1747" s="9"/>
      <c r="G1747" s="9"/>
      <c r="H1747" s="10" t="s">
        <v>17</v>
      </c>
      <c r="I1747" s="9"/>
      <c r="J1747" s="10" t="s">
        <v>17</v>
      </c>
      <c r="K1747" s="8" t="s">
        <v>22</v>
      </c>
      <c r="L1747" s="7" t="s">
        <v>2096</v>
      </c>
      <c r="M1747" s="7" t="s">
        <v>185</v>
      </c>
      <c r="N1747" s="9">
        <v>20</v>
      </c>
      <c r="O1747" s="9">
        <v>6</v>
      </c>
      <c r="P1747" s="9">
        <v>8</v>
      </c>
      <c r="Q1747" s="9">
        <v>6</v>
      </c>
      <c r="R1747" s="10">
        <v>30</v>
      </c>
      <c r="S1747" s="10">
        <v>0</v>
      </c>
      <c r="T1747" s="11" t="s">
        <v>17</v>
      </c>
    </row>
    <row r="1748" spans="1:20" ht="28.5">
      <c r="A1748" s="6">
        <v>1</v>
      </c>
      <c r="B1748" s="6"/>
      <c r="C1748" s="7" t="s">
        <v>2097</v>
      </c>
      <c r="D1748" s="8" t="s">
        <v>30</v>
      </c>
      <c r="E1748" s="9">
        <v>406286029</v>
      </c>
      <c r="F1748" s="9">
        <v>342046005</v>
      </c>
      <c r="G1748" s="9">
        <f>IFERROR(F1748-E1748,0)</f>
        <v>-64240024</v>
      </c>
      <c r="H1748" s="36">
        <f>IFERROR((F1748/E1748-1)*100,0)</f>
        <v>-15.811526711394741</v>
      </c>
      <c r="I1748" s="9">
        <v>1280766883</v>
      </c>
      <c r="J1748" s="12">
        <v>26.7</v>
      </c>
      <c r="K1748" s="8" t="s">
        <v>17</v>
      </c>
      <c r="L1748" s="7" t="s">
        <v>17</v>
      </c>
      <c r="M1748" s="7" t="s">
        <v>17</v>
      </c>
      <c r="N1748" s="9"/>
      <c r="O1748" s="9"/>
      <c r="P1748" s="9"/>
      <c r="Q1748" s="9"/>
      <c r="R1748" s="10" t="s">
        <v>17</v>
      </c>
      <c r="S1748" s="10" t="s">
        <v>17</v>
      </c>
      <c r="T1748" s="11" t="s">
        <v>17</v>
      </c>
    </row>
    <row r="1749" spans="1:20" ht="28.5">
      <c r="A1749" s="6">
        <v>1</v>
      </c>
      <c r="B1749" s="6"/>
      <c r="C1749" s="7" t="s">
        <v>2098</v>
      </c>
      <c r="D1749" s="8" t="s">
        <v>17</v>
      </c>
      <c r="E1749" s="9"/>
      <c r="F1749" s="9"/>
      <c r="G1749" s="9"/>
      <c r="H1749" s="10" t="s">
        <v>17</v>
      </c>
      <c r="I1749" s="9"/>
      <c r="J1749" s="10" t="s">
        <v>17</v>
      </c>
      <c r="K1749" s="8" t="s">
        <v>22</v>
      </c>
      <c r="L1749" s="7" t="s">
        <v>1047</v>
      </c>
      <c r="M1749" s="7" t="s">
        <v>270</v>
      </c>
      <c r="N1749" s="9">
        <v>900000</v>
      </c>
      <c r="O1749" s="9">
        <v>0</v>
      </c>
      <c r="P1749" s="9">
        <v>0</v>
      </c>
      <c r="Q1749" s="9">
        <v>0</v>
      </c>
      <c r="R1749" s="36">
        <v>0</v>
      </c>
      <c r="S1749" s="36">
        <v>0</v>
      </c>
      <c r="T1749" s="11" t="s">
        <v>17</v>
      </c>
    </row>
    <row r="1750" spans="1:20" ht="28.5">
      <c r="A1750" s="6">
        <v>1</v>
      </c>
      <c r="B1750" s="6"/>
      <c r="C1750" s="6"/>
      <c r="D1750" s="8" t="s">
        <v>17</v>
      </c>
      <c r="E1750" s="9"/>
      <c r="F1750" s="9"/>
      <c r="G1750" s="9"/>
      <c r="H1750" s="10" t="s">
        <v>17</v>
      </c>
      <c r="I1750" s="9"/>
      <c r="J1750" s="10" t="s">
        <v>17</v>
      </c>
      <c r="K1750" s="8" t="s">
        <v>22</v>
      </c>
      <c r="L1750" s="7" t="s">
        <v>2099</v>
      </c>
      <c r="M1750" s="7" t="s">
        <v>1936</v>
      </c>
      <c r="N1750" s="9">
        <v>24000</v>
      </c>
      <c r="O1750" s="9">
        <v>20000</v>
      </c>
      <c r="P1750" s="9">
        <v>10000</v>
      </c>
      <c r="Q1750" s="9">
        <v>9258</v>
      </c>
      <c r="R1750" s="36">
        <v>38.6</v>
      </c>
      <c r="S1750" s="36">
        <v>-53.7</v>
      </c>
      <c r="T1750" s="11" t="s">
        <v>3475</v>
      </c>
    </row>
    <row r="1751" spans="1:20" ht="28.5">
      <c r="A1751" s="6">
        <v>1</v>
      </c>
      <c r="B1751" s="6"/>
      <c r="C1751" s="6"/>
      <c r="D1751" s="8" t="s">
        <v>17</v>
      </c>
      <c r="E1751" s="9"/>
      <c r="F1751" s="9"/>
      <c r="G1751" s="9"/>
      <c r="H1751" s="10" t="s">
        <v>17</v>
      </c>
      <c r="I1751" s="9"/>
      <c r="J1751" s="10" t="s">
        <v>17</v>
      </c>
      <c r="K1751" s="8" t="s">
        <v>22</v>
      </c>
      <c r="L1751" s="7" t="s">
        <v>2100</v>
      </c>
      <c r="M1751" s="7" t="s">
        <v>1936</v>
      </c>
      <c r="N1751" s="9">
        <v>6000</v>
      </c>
      <c r="O1751" s="9">
        <v>4000</v>
      </c>
      <c r="P1751" s="9">
        <v>3201</v>
      </c>
      <c r="Q1751" s="9">
        <v>3065</v>
      </c>
      <c r="R1751" s="36">
        <v>51.1</v>
      </c>
      <c r="S1751" s="36">
        <v>-23.4</v>
      </c>
      <c r="T1751" s="11" t="s">
        <v>3476</v>
      </c>
    </row>
    <row r="1752" spans="1:20" ht="71.25">
      <c r="A1752" s="6">
        <v>1</v>
      </c>
      <c r="B1752" s="6"/>
      <c r="C1752" s="6"/>
      <c r="D1752" s="8" t="s">
        <v>17</v>
      </c>
      <c r="E1752" s="9"/>
      <c r="F1752" s="9"/>
      <c r="G1752" s="9"/>
      <c r="H1752" s="10" t="s">
        <v>17</v>
      </c>
      <c r="I1752" s="9"/>
      <c r="J1752" s="10" t="s">
        <v>17</v>
      </c>
      <c r="K1752" s="8" t="s">
        <v>22</v>
      </c>
      <c r="L1752" s="7" t="s">
        <v>2101</v>
      </c>
      <c r="M1752" s="7" t="s">
        <v>1983</v>
      </c>
      <c r="N1752" s="9">
        <v>760</v>
      </c>
      <c r="O1752" s="9">
        <v>760</v>
      </c>
      <c r="P1752" s="9">
        <v>769</v>
      </c>
      <c r="Q1752" s="9">
        <v>0</v>
      </c>
      <c r="R1752" s="36">
        <v>0</v>
      </c>
      <c r="S1752" s="36">
        <v>-100</v>
      </c>
      <c r="T1752" s="11" t="s">
        <v>2102</v>
      </c>
    </row>
    <row r="1753" spans="1:20">
      <c r="A1753" s="6">
        <v>1</v>
      </c>
      <c r="B1753" s="6"/>
      <c r="C1753" s="6"/>
      <c r="D1753" s="6"/>
      <c r="E1753" s="6"/>
      <c r="F1753" s="6"/>
      <c r="G1753" s="6"/>
      <c r="H1753" s="6"/>
      <c r="I1753" s="6"/>
      <c r="J1753" s="6"/>
      <c r="K1753" s="6"/>
      <c r="L1753" s="6"/>
      <c r="M1753" s="6"/>
      <c r="N1753" s="6"/>
      <c r="O1753" s="6"/>
      <c r="P1753" s="6"/>
      <c r="Q1753" s="6"/>
      <c r="R1753" s="6"/>
      <c r="S1753" s="6"/>
      <c r="T1753" s="11"/>
    </row>
    <row r="1754" spans="1:20">
      <c r="A1754" s="6">
        <v>1</v>
      </c>
      <c r="B1754" s="6"/>
      <c r="C1754" s="6"/>
      <c r="D1754" s="8" t="s">
        <v>17</v>
      </c>
      <c r="E1754" s="9"/>
      <c r="F1754" s="9"/>
      <c r="G1754" s="9"/>
      <c r="H1754" s="10" t="s">
        <v>17</v>
      </c>
      <c r="I1754" s="9"/>
      <c r="J1754" s="10" t="s">
        <v>17</v>
      </c>
      <c r="K1754" s="8" t="s">
        <v>22</v>
      </c>
      <c r="L1754" s="7" t="s">
        <v>2103</v>
      </c>
      <c r="M1754" s="7" t="s">
        <v>2104</v>
      </c>
      <c r="N1754" s="9">
        <v>1350</v>
      </c>
      <c r="O1754" s="9">
        <v>0</v>
      </c>
      <c r="P1754" s="9">
        <v>0</v>
      </c>
      <c r="Q1754" s="9">
        <v>0</v>
      </c>
      <c r="R1754" s="36">
        <v>0</v>
      </c>
      <c r="S1754" s="36">
        <v>0</v>
      </c>
      <c r="T1754" s="11" t="s">
        <v>17</v>
      </c>
    </row>
    <row r="1755" spans="1:20">
      <c r="A1755" s="6">
        <v>1</v>
      </c>
      <c r="B1755" s="6"/>
      <c r="C1755" s="6"/>
      <c r="D1755" s="8" t="s">
        <v>17</v>
      </c>
      <c r="E1755" s="9"/>
      <c r="F1755" s="9"/>
      <c r="G1755" s="9"/>
      <c r="H1755" s="10" t="s">
        <v>17</v>
      </c>
      <c r="I1755" s="9"/>
      <c r="J1755" s="10" t="s">
        <v>17</v>
      </c>
      <c r="K1755" s="8" t="s">
        <v>22</v>
      </c>
      <c r="L1755" s="7" t="s">
        <v>2105</v>
      </c>
      <c r="M1755" s="7" t="s">
        <v>1936</v>
      </c>
      <c r="N1755" s="9">
        <v>200</v>
      </c>
      <c r="O1755" s="9">
        <v>0</v>
      </c>
      <c r="P1755" s="9">
        <v>300</v>
      </c>
      <c r="Q1755" s="9">
        <v>0</v>
      </c>
      <c r="R1755" s="36">
        <v>0</v>
      </c>
      <c r="S1755" s="36">
        <v>0</v>
      </c>
      <c r="T1755" s="11" t="s">
        <v>17</v>
      </c>
    </row>
    <row r="1756" spans="1:20">
      <c r="A1756" s="6">
        <v>1</v>
      </c>
      <c r="B1756" s="6"/>
      <c r="C1756" s="6"/>
      <c r="D1756" s="8" t="s">
        <v>17</v>
      </c>
      <c r="E1756" s="9"/>
      <c r="F1756" s="9"/>
      <c r="G1756" s="9"/>
      <c r="H1756" s="10" t="s">
        <v>17</v>
      </c>
      <c r="I1756" s="9"/>
      <c r="J1756" s="10" t="s">
        <v>17</v>
      </c>
      <c r="K1756" s="8" t="s">
        <v>22</v>
      </c>
      <c r="L1756" s="7" t="s">
        <v>2106</v>
      </c>
      <c r="M1756" s="7" t="s">
        <v>389</v>
      </c>
      <c r="N1756" s="9">
        <v>2</v>
      </c>
      <c r="O1756" s="9">
        <v>0</v>
      </c>
      <c r="P1756" s="9">
        <v>4</v>
      </c>
      <c r="Q1756" s="9">
        <v>0</v>
      </c>
      <c r="R1756" s="36">
        <v>0</v>
      </c>
      <c r="S1756" s="36">
        <v>0</v>
      </c>
      <c r="T1756" s="11" t="s">
        <v>17</v>
      </c>
    </row>
    <row r="1757" spans="1:20">
      <c r="A1757" s="6">
        <v>1</v>
      </c>
      <c r="B1757" s="6"/>
      <c r="C1757" s="6"/>
      <c r="D1757" s="8" t="s">
        <v>17</v>
      </c>
      <c r="E1757" s="9"/>
      <c r="F1757" s="9"/>
      <c r="G1757" s="9"/>
      <c r="H1757" s="10" t="s">
        <v>17</v>
      </c>
      <c r="I1757" s="9"/>
      <c r="J1757" s="10" t="s">
        <v>17</v>
      </c>
      <c r="K1757" s="8" t="s">
        <v>22</v>
      </c>
      <c r="L1757" s="7" t="s">
        <v>2107</v>
      </c>
      <c r="M1757" s="7" t="s">
        <v>185</v>
      </c>
      <c r="N1757" s="9">
        <v>90</v>
      </c>
      <c r="O1757" s="9">
        <v>0</v>
      </c>
      <c r="P1757" s="9">
        <v>0</v>
      </c>
      <c r="Q1757" s="9">
        <v>0</v>
      </c>
      <c r="R1757" s="36">
        <v>0</v>
      </c>
      <c r="S1757" s="36">
        <v>0</v>
      </c>
      <c r="T1757" s="11" t="s">
        <v>17</v>
      </c>
    </row>
    <row r="1758" spans="1:20" ht="42.75">
      <c r="A1758" s="6">
        <v>1</v>
      </c>
      <c r="B1758" s="6"/>
      <c r="C1758" s="6"/>
      <c r="D1758" s="8" t="s">
        <v>17</v>
      </c>
      <c r="E1758" s="9"/>
      <c r="F1758" s="9"/>
      <c r="G1758" s="9"/>
      <c r="H1758" s="10" t="s">
        <v>17</v>
      </c>
      <c r="I1758" s="9"/>
      <c r="J1758" s="10" t="s">
        <v>17</v>
      </c>
      <c r="K1758" s="8" t="s">
        <v>22</v>
      </c>
      <c r="L1758" s="7" t="s">
        <v>2107</v>
      </c>
      <c r="M1758" s="7" t="s">
        <v>545</v>
      </c>
      <c r="N1758" s="9">
        <v>100</v>
      </c>
      <c r="O1758" s="9">
        <v>100</v>
      </c>
      <c r="P1758" s="9">
        <v>76</v>
      </c>
      <c r="Q1758" s="9">
        <v>87</v>
      </c>
      <c r="R1758" s="13">
        <v>87</v>
      </c>
      <c r="S1758" s="13">
        <v>-13</v>
      </c>
      <c r="T1758" s="11" t="s">
        <v>2108</v>
      </c>
    </row>
    <row r="1759" spans="1:20">
      <c r="A1759" s="6">
        <v>1</v>
      </c>
      <c r="B1759" s="6"/>
      <c r="C1759" s="6"/>
      <c r="D1759" s="8" t="s">
        <v>17</v>
      </c>
      <c r="E1759" s="9"/>
      <c r="F1759" s="9"/>
      <c r="G1759" s="9"/>
      <c r="H1759" s="10" t="s">
        <v>17</v>
      </c>
      <c r="I1759" s="9"/>
      <c r="J1759" s="10" t="s">
        <v>17</v>
      </c>
      <c r="K1759" s="8" t="s">
        <v>22</v>
      </c>
      <c r="L1759" s="7" t="s">
        <v>2109</v>
      </c>
      <c r="M1759" s="7" t="s">
        <v>749</v>
      </c>
      <c r="N1759" s="9">
        <v>1</v>
      </c>
      <c r="O1759" s="9">
        <v>0</v>
      </c>
      <c r="P1759" s="9">
        <v>0</v>
      </c>
      <c r="Q1759" s="9">
        <v>0</v>
      </c>
      <c r="R1759" s="36">
        <v>0</v>
      </c>
      <c r="S1759" s="36">
        <v>0</v>
      </c>
      <c r="T1759" s="11" t="s">
        <v>17</v>
      </c>
    </row>
    <row r="1760" spans="1:20">
      <c r="A1760" s="6">
        <v>1</v>
      </c>
      <c r="B1760" s="6"/>
      <c r="C1760" s="6"/>
      <c r="D1760" s="8" t="s">
        <v>17</v>
      </c>
      <c r="E1760" s="9"/>
      <c r="F1760" s="9"/>
      <c r="G1760" s="9"/>
      <c r="H1760" s="10" t="s">
        <v>17</v>
      </c>
      <c r="I1760" s="9"/>
      <c r="J1760" s="10" t="s">
        <v>17</v>
      </c>
      <c r="K1760" s="8" t="s">
        <v>22</v>
      </c>
      <c r="L1760" s="7" t="s">
        <v>2110</v>
      </c>
      <c r="M1760" s="7" t="s">
        <v>749</v>
      </c>
      <c r="N1760" s="9">
        <v>1</v>
      </c>
      <c r="O1760" s="9">
        <v>0</v>
      </c>
      <c r="P1760" s="9">
        <v>2</v>
      </c>
      <c r="Q1760" s="9">
        <v>0</v>
      </c>
      <c r="R1760" s="36">
        <v>0</v>
      </c>
      <c r="S1760" s="36">
        <v>0</v>
      </c>
      <c r="T1760" s="11" t="s">
        <v>17</v>
      </c>
    </row>
    <row r="1761" spans="1:20">
      <c r="A1761" s="6">
        <v>1</v>
      </c>
      <c r="B1761" s="6"/>
      <c r="C1761" s="6"/>
      <c r="D1761" s="8" t="s">
        <v>17</v>
      </c>
      <c r="E1761" s="9"/>
      <c r="F1761" s="9"/>
      <c r="G1761" s="9"/>
      <c r="H1761" s="10" t="s">
        <v>17</v>
      </c>
      <c r="I1761" s="9"/>
      <c r="J1761" s="10" t="s">
        <v>17</v>
      </c>
      <c r="K1761" s="8" t="s">
        <v>22</v>
      </c>
      <c r="L1761" s="7" t="s">
        <v>2111</v>
      </c>
      <c r="M1761" s="7" t="s">
        <v>749</v>
      </c>
      <c r="N1761" s="9">
        <v>15</v>
      </c>
      <c r="O1761" s="9">
        <v>0</v>
      </c>
      <c r="P1761" s="9">
        <v>20</v>
      </c>
      <c r="Q1761" s="9">
        <v>0</v>
      </c>
      <c r="R1761" s="36">
        <v>0</v>
      </c>
      <c r="S1761" s="36">
        <v>0</v>
      </c>
      <c r="T1761" s="11" t="s">
        <v>17</v>
      </c>
    </row>
    <row r="1762" spans="1:20">
      <c r="A1762" s="6">
        <v>1</v>
      </c>
      <c r="B1762" s="6"/>
      <c r="C1762" s="6"/>
      <c r="D1762" s="8" t="s">
        <v>17</v>
      </c>
      <c r="E1762" s="9"/>
      <c r="F1762" s="9"/>
      <c r="G1762" s="9"/>
      <c r="H1762" s="10" t="s">
        <v>17</v>
      </c>
      <c r="I1762" s="9"/>
      <c r="J1762" s="10" t="s">
        <v>17</v>
      </c>
      <c r="K1762" s="8" t="s">
        <v>22</v>
      </c>
      <c r="L1762" s="7" t="s">
        <v>2111</v>
      </c>
      <c r="M1762" s="7" t="s">
        <v>1176</v>
      </c>
      <c r="N1762" s="9">
        <v>10</v>
      </c>
      <c r="O1762" s="9">
        <v>0</v>
      </c>
      <c r="P1762" s="9">
        <v>15</v>
      </c>
      <c r="Q1762" s="9">
        <v>0</v>
      </c>
      <c r="R1762" s="36">
        <v>0</v>
      </c>
      <c r="S1762" s="36">
        <v>0</v>
      </c>
      <c r="T1762" s="11" t="s">
        <v>17</v>
      </c>
    </row>
    <row r="1763" spans="1:20" ht="28.5">
      <c r="A1763" s="6">
        <v>1</v>
      </c>
      <c r="B1763" s="6"/>
      <c r="C1763" s="6"/>
      <c r="D1763" s="8" t="s">
        <v>17</v>
      </c>
      <c r="E1763" s="9"/>
      <c r="F1763" s="9"/>
      <c r="G1763" s="9"/>
      <c r="H1763" s="10" t="s">
        <v>17</v>
      </c>
      <c r="I1763" s="9"/>
      <c r="J1763" s="10" t="s">
        <v>17</v>
      </c>
      <c r="K1763" s="8" t="s">
        <v>22</v>
      </c>
      <c r="L1763" s="7" t="s">
        <v>2112</v>
      </c>
      <c r="M1763" s="7" t="s">
        <v>2014</v>
      </c>
      <c r="N1763" s="9">
        <v>126000</v>
      </c>
      <c r="O1763" s="9">
        <v>126000</v>
      </c>
      <c r="P1763" s="9">
        <v>0</v>
      </c>
      <c r="Q1763" s="9">
        <v>0</v>
      </c>
      <c r="R1763" s="36">
        <v>0</v>
      </c>
      <c r="S1763" s="36">
        <v>-100</v>
      </c>
      <c r="T1763" s="11" t="s">
        <v>3477</v>
      </c>
    </row>
    <row r="1764" spans="1:20" ht="28.5">
      <c r="A1764" s="6">
        <v>1</v>
      </c>
      <c r="B1764" s="6"/>
      <c r="C1764" s="6"/>
      <c r="D1764" s="8" t="s">
        <v>17</v>
      </c>
      <c r="E1764" s="9"/>
      <c r="F1764" s="9"/>
      <c r="G1764" s="9"/>
      <c r="H1764" s="10" t="s">
        <v>17</v>
      </c>
      <c r="I1764" s="9"/>
      <c r="J1764" s="10" t="s">
        <v>17</v>
      </c>
      <c r="K1764" s="8" t="s">
        <v>22</v>
      </c>
      <c r="L1764" s="7" t="s">
        <v>2113</v>
      </c>
      <c r="M1764" s="7" t="s">
        <v>545</v>
      </c>
      <c r="N1764" s="9">
        <v>100</v>
      </c>
      <c r="O1764" s="9">
        <v>100</v>
      </c>
      <c r="P1764" s="9">
        <v>297</v>
      </c>
      <c r="Q1764" s="9">
        <v>0</v>
      </c>
      <c r="R1764" s="36">
        <v>0</v>
      </c>
      <c r="S1764" s="36">
        <v>-100</v>
      </c>
      <c r="T1764" s="11" t="s">
        <v>3477</v>
      </c>
    </row>
    <row r="1765" spans="1:20" ht="28.5">
      <c r="A1765" s="6">
        <v>1</v>
      </c>
      <c r="B1765" s="6"/>
      <c r="C1765" s="6"/>
      <c r="D1765" s="8" t="s">
        <v>17</v>
      </c>
      <c r="E1765" s="9"/>
      <c r="F1765" s="9"/>
      <c r="G1765" s="9"/>
      <c r="H1765" s="10" t="s">
        <v>17</v>
      </c>
      <c r="I1765" s="9"/>
      <c r="J1765" s="10" t="s">
        <v>17</v>
      </c>
      <c r="K1765" s="8" t="s">
        <v>22</v>
      </c>
      <c r="L1765" s="7" t="s">
        <v>2114</v>
      </c>
      <c r="M1765" s="7" t="s">
        <v>48</v>
      </c>
      <c r="N1765" s="9">
        <v>500000</v>
      </c>
      <c r="O1765" s="9">
        <v>0</v>
      </c>
      <c r="P1765" s="9">
        <v>0</v>
      </c>
      <c r="Q1765" s="9">
        <v>0</v>
      </c>
      <c r="R1765" s="36">
        <v>0</v>
      </c>
      <c r="S1765" s="13">
        <v>0</v>
      </c>
      <c r="T1765" s="11" t="s">
        <v>17</v>
      </c>
    </row>
    <row r="1766" spans="1:20">
      <c r="A1766" s="6">
        <v>1</v>
      </c>
      <c r="B1766" s="6"/>
      <c r="C1766" s="6"/>
      <c r="D1766" s="8" t="s">
        <v>17</v>
      </c>
      <c r="E1766" s="9"/>
      <c r="F1766" s="9"/>
      <c r="G1766" s="9"/>
      <c r="H1766" s="10" t="s">
        <v>17</v>
      </c>
      <c r="I1766" s="9"/>
      <c r="J1766" s="10" t="s">
        <v>17</v>
      </c>
      <c r="K1766" s="8" t="s">
        <v>22</v>
      </c>
      <c r="L1766" s="7" t="s">
        <v>2115</v>
      </c>
      <c r="M1766" s="7" t="s">
        <v>1967</v>
      </c>
      <c r="N1766" s="9">
        <v>14000</v>
      </c>
      <c r="O1766" s="9">
        <v>0</v>
      </c>
      <c r="P1766" s="9">
        <v>0</v>
      </c>
      <c r="Q1766" s="9">
        <v>0</v>
      </c>
      <c r="R1766" s="36">
        <v>0</v>
      </c>
      <c r="S1766" s="13">
        <v>0</v>
      </c>
      <c r="T1766" s="11" t="s">
        <v>17</v>
      </c>
    </row>
    <row r="1767" spans="1:20">
      <c r="A1767" s="6">
        <v>1</v>
      </c>
      <c r="B1767" s="6"/>
      <c r="C1767" s="6"/>
      <c r="D1767" s="8" t="s">
        <v>17</v>
      </c>
      <c r="E1767" s="9"/>
      <c r="F1767" s="9"/>
      <c r="G1767" s="9"/>
      <c r="H1767" s="10" t="s">
        <v>17</v>
      </c>
      <c r="I1767" s="9"/>
      <c r="J1767" s="10" t="s">
        <v>17</v>
      </c>
      <c r="K1767" s="8" t="s">
        <v>22</v>
      </c>
      <c r="L1767" s="7" t="s">
        <v>2116</v>
      </c>
      <c r="M1767" s="7" t="s">
        <v>270</v>
      </c>
      <c r="N1767" s="9">
        <v>280</v>
      </c>
      <c r="O1767" s="9">
        <v>0</v>
      </c>
      <c r="P1767" s="9">
        <v>0</v>
      </c>
      <c r="Q1767" s="9">
        <v>0</v>
      </c>
      <c r="R1767" s="36">
        <v>0</v>
      </c>
      <c r="S1767" s="13">
        <v>0</v>
      </c>
      <c r="T1767" s="11" t="s">
        <v>17</v>
      </c>
    </row>
    <row r="1768" spans="1:20">
      <c r="A1768" s="6">
        <v>1</v>
      </c>
      <c r="B1768" s="6"/>
      <c r="C1768" s="6"/>
      <c r="D1768" s="8" t="s">
        <v>17</v>
      </c>
      <c r="E1768" s="9"/>
      <c r="F1768" s="9"/>
      <c r="G1768" s="9"/>
      <c r="H1768" s="10" t="s">
        <v>17</v>
      </c>
      <c r="I1768" s="9"/>
      <c r="J1768" s="10" t="s">
        <v>17</v>
      </c>
      <c r="K1768" s="8" t="s">
        <v>22</v>
      </c>
      <c r="L1768" s="7" t="s">
        <v>2116</v>
      </c>
      <c r="M1768" s="7" t="s">
        <v>1973</v>
      </c>
      <c r="N1768" s="9">
        <v>150</v>
      </c>
      <c r="O1768" s="9">
        <v>0</v>
      </c>
      <c r="P1768" s="9">
        <v>0</v>
      </c>
      <c r="Q1768" s="9">
        <v>0</v>
      </c>
      <c r="R1768" s="36">
        <v>0</v>
      </c>
      <c r="S1768" s="13">
        <v>0</v>
      </c>
      <c r="T1768" s="11" t="s">
        <v>17</v>
      </c>
    </row>
    <row r="1769" spans="1:20" ht="28.5">
      <c r="A1769" s="6">
        <v>1</v>
      </c>
      <c r="B1769" s="6"/>
      <c r="C1769" s="6"/>
      <c r="D1769" s="8" t="s">
        <v>17</v>
      </c>
      <c r="E1769" s="9"/>
      <c r="F1769" s="9"/>
      <c r="G1769" s="9"/>
      <c r="H1769" s="10" t="s">
        <v>17</v>
      </c>
      <c r="I1769" s="9"/>
      <c r="J1769" s="10" t="s">
        <v>17</v>
      </c>
      <c r="K1769" s="8" t="s">
        <v>22</v>
      </c>
      <c r="L1769" s="7" t="s">
        <v>2117</v>
      </c>
      <c r="M1769" s="7" t="s">
        <v>270</v>
      </c>
      <c r="N1769" s="9">
        <v>150</v>
      </c>
      <c r="O1769" s="9">
        <v>150</v>
      </c>
      <c r="P1769" s="9">
        <v>0</v>
      </c>
      <c r="Q1769" s="9">
        <v>0</v>
      </c>
      <c r="R1769" s="36">
        <v>0</v>
      </c>
      <c r="S1769" s="36">
        <v>-100</v>
      </c>
      <c r="T1769" s="11" t="s">
        <v>3477</v>
      </c>
    </row>
    <row r="1770" spans="1:20" ht="28.5">
      <c r="A1770" s="6">
        <v>1</v>
      </c>
      <c r="B1770" s="6"/>
      <c r="C1770" s="6"/>
      <c r="D1770" s="8" t="s">
        <v>17</v>
      </c>
      <c r="E1770" s="9"/>
      <c r="F1770" s="9"/>
      <c r="G1770" s="9"/>
      <c r="H1770" s="10" t="s">
        <v>17</v>
      </c>
      <c r="I1770" s="9"/>
      <c r="J1770" s="10" t="s">
        <v>17</v>
      </c>
      <c r="K1770" s="8" t="s">
        <v>22</v>
      </c>
      <c r="L1770" s="7" t="s">
        <v>2117</v>
      </c>
      <c r="M1770" s="7" t="s">
        <v>1973</v>
      </c>
      <c r="N1770" s="9">
        <v>500</v>
      </c>
      <c r="O1770" s="9">
        <v>500</v>
      </c>
      <c r="P1770" s="9">
        <v>0</v>
      </c>
      <c r="Q1770" s="9">
        <v>0</v>
      </c>
      <c r="R1770" s="36">
        <v>0</v>
      </c>
      <c r="S1770" s="36">
        <v>-100</v>
      </c>
      <c r="T1770" s="11" t="s">
        <v>3477</v>
      </c>
    </row>
    <row r="1771" spans="1:20" ht="45">
      <c r="A1771" s="6">
        <v>1</v>
      </c>
      <c r="B1771" s="6"/>
      <c r="C1771" s="19" t="s">
        <v>2118</v>
      </c>
      <c r="D1771" s="8" t="s">
        <v>17</v>
      </c>
      <c r="E1771" s="9"/>
      <c r="F1771" s="9"/>
      <c r="G1771" s="9"/>
      <c r="H1771" s="10" t="s">
        <v>17</v>
      </c>
      <c r="I1771" s="9"/>
      <c r="J1771" s="10" t="s">
        <v>17</v>
      </c>
      <c r="K1771" s="8" t="s">
        <v>17</v>
      </c>
      <c r="L1771" s="7" t="s">
        <v>17</v>
      </c>
      <c r="M1771" s="7" t="s">
        <v>17</v>
      </c>
      <c r="N1771" s="9"/>
      <c r="O1771" s="9"/>
      <c r="P1771" s="9"/>
      <c r="Q1771" s="9"/>
      <c r="R1771" s="10" t="s">
        <v>17</v>
      </c>
      <c r="S1771" s="10" t="s">
        <v>17</v>
      </c>
      <c r="T1771" s="11" t="s">
        <v>17</v>
      </c>
    </row>
    <row r="1772" spans="1:20" ht="28.5">
      <c r="A1772" s="6">
        <v>1</v>
      </c>
      <c r="B1772" s="6"/>
      <c r="C1772" s="7" t="s">
        <v>2119</v>
      </c>
      <c r="D1772" s="8" t="s">
        <v>30</v>
      </c>
      <c r="E1772" s="9">
        <v>30961840</v>
      </c>
      <c r="F1772" s="9">
        <v>43421699</v>
      </c>
      <c r="G1772" s="9">
        <f>IFERROR(F1772-E1772,0)</f>
        <v>12459859</v>
      </c>
      <c r="H1772" s="36">
        <f>IFERROR((F1772/E1772-1)*100,0)</f>
        <v>40.242630928911204</v>
      </c>
      <c r="I1772" s="9">
        <v>104161911</v>
      </c>
      <c r="J1772" s="12">
        <v>41.7</v>
      </c>
      <c r="K1772" s="8" t="s">
        <v>17</v>
      </c>
      <c r="L1772" s="7" t="s">
        <v>17</v>
      </c>
      <c r="M1772" s="7" t="s">
        <v>17</v>
      </c>
      <c r="N1772" s="9"/>
      <c r="O1772" s="9"/>
      <c r="P1772" s="9"/>
      <c r="Q1772" s="9"/>
      <c r="R1772" s="10" t="s">
        <v>17</v>
      </c>
      <c r="S1772" s="10" t="s">
        <v>17</v>
      </c>
      <c r="T1772" s="11" t="s">
        <v>17</v>
      </c>
    </row>
    <row r="1773" spans="1:20" ht="42.75">
      <c r="A1773" s="6">
        <v>1</v>
      </c>
      <c r="B1773" s="6"/>
      <c r="C1773" s="7" t="s">
        <v>2120</v>
      </c>
      <c r="D1773" s="8" t="s">
        <v>17</v>
      </c>
      <c r="E1773" s="9"/>
      <c r="F1773" s="9"/>
      <c r="G1773" s="9"/>
      <c r="H1773" s="10" t="s">
        <v>17</v>
      </c>
      <c r="I1773" s="9"/>
      <c r="J1773" s="10" t="s">
        <v>17</v>
      </c>
      <c r="K1773" s="8" t="s">
        <v>22</v>
      </c>
      <c r="L1773" s="7" t="s">
        <v>2121</v>
      </c>
      <c r="M1773" s="7" t="s">
        <v>2122</v>
      </c>
      <c r="N1773" s="9">
        <v>10</v>
      </c>
      <c r="O1773" s="9">
        <v>4</v>
      </c>
      <c r="P1773" s="9">
        <v>4</v>
      </c>
      <c r="Q1773" s="9">
        <v>6</v>
      </c>
      <c r="R1773" s="13">
        <v>60</v>
      </c>
      <c r="S1773" s="13">
        <v>50</v>
      </c>
      <c r="T1773" s="11" t="s">
        <v>2123</v>
      </c>
    </row>
    <row r="1774" spans="1:20" ht="85.5">
      <c r="A1774" s="6">
        <v>1</v>
      </c>
      <c r="B1774" s="6"/>
      <c r="C1774" s="6"/>
      <c r="D1774" s="8" t="s">
        <v>17</v>
      </c>
      <c r="E1774" s="9"/>
      <c r="F1774" s="9"/>
      <c r="G1774" s="9"/>
      <c r="H1774" s="10" t="s">
        <v>17</v>
      </c>
      <c r="I1774" s="9"/>
      <c r="J1774" s="10" t="s">
        <v>17</v>
      </c>
      <c r="K1774" s="8" t="s">
        <v>22</v>
      </c>
      <c r="L1774" s="7" t="s">
        <v>2124</v>
      </c>
      <c r="M1774" s="7" t="s">
        <v>2125</v>
      </c>
      <c r="N1774" s="9">
        <v>55</v>
      </c>
      <c r="O1774" s="9">
        <v>25</v>
      </c>
      <c r="P1774" s="9">
        <v>25</v>
      </c>
      <c r="Q1774" s="9">
        <v>19</v>
      </c>
      <c r="R1774" s="13">
        <v>34.5</v>
      </c>
      <c r="S1774" s="13">
        <v>-24</v>
      </c>
      <c r="T1774" s="11" t="s">
        <v>2126</v>
      </c>
    </row>
    <row r="1775" spans="1:20">
      <c r="A1775" s="6">
        <v>1</v>
      </c>
      <c r="B1775" s="6"/>
      <c r="C1775" s="6"/>
      <c r="D1775" s="6"/>
      <c r="E1775" s="6"/>
      <c r="F1775" s="6"/>
      <c r="G1775" s="6"/>
      <c r="H1775" s="6"/>
      <c r="I1775" s="6"/>
      <c r="J1775" s="6"/>
      <c r="K1775" s="6"/>
      <c r="L1775" s="6"/>
      <c r="M1775" s="6"/>
      <c r="N1775" s="6"/>
      <c r="O1775" s="6"/>
      <c r="P1775" s="6"/>
      <c r="Q1775" s="6"/>
      <c r="R1775" s="6"/>
      <c r="S1775" s="6"/>
      <c r="T1775" s="11"/>
    </row>
    <row r="1776" spans="1:20" ht="128.25">
      <c r="A1776" s="6">
        <v>1</v>
      </c>
      <c r="B1776" s="6"/>
      <c r="C1776" s="6"/>
      <c r="D1776" s="8" t="s">
        <v>17</v>
      </c>
      <c r="E1776" s="9"/>
      <c r="F1776" s="9"/>
      <c r="G1776" s="9"/>
      <c r="H1776" s="10" t="s">
        <v>17</v>
      </c>
      <c r="I1776" s="9"/>
      <c r="J1776" s="10" t="s">
        <v>17</v>
      </c>
      <c r="K1776" s="8" t="s">
        <v>22</v>
      </c>
      <c r="L1776" s="7" t="s">
        <v>2127</v>
      </c>
      <c r="M1776" s="7" t="s">
        <v>201</v>
      </c>
      <c r="N1776" s="9">
        <v>172</v>
      </c>
      <c r="O1776" s="9">
        <v>32</v>
      </c>
      <c r="P1776" s="9">
        <v>62</v>
      </c>
      <c r="Q1776" s="9">
        <v>55</v>
      </c>
      <c r="R1776" s="13">
        <v>32</v>
      </c>
      <c r="S1776" s="13">
        <v>71.900000000000006</v>
      </c>
      <c r="T1776" s="11" t="s">
        <v>2128</v>
      </c>
    </row>
    <row r="1777" spans="1:20">
      <c r="A1777" s="6">
        <v>1</v>
      </c>
      <c r="B1777" s="6"/>
      <c r="C1777" s="6"/>
      <c r="D1777" s="6"/>
      <c r="E1777" s="6"/>
      <c r="F1777" s="6"/>
      <c r="G1777" s="6"/>
      <c r="H1777" s="6"/>
      <c r="I1777" s="6"/>
      <c r="J1777" s="6"/>
      <c r="K1777" s="6"/>
      <c r="L1777" s="6"/>
      <c r="M1777" s="6"/>
      <c r="N1777" s="6"/>
      <c r="O1777" s="6"/>
      <c r="P1777" s="6"/>
      <c r="Q1777" s="6"/>
      <c r="R1777" s="6"/>
      <c r="S1777" s="6"/>
      <c r="T1777" s="11"/>
    </row>
    <row r="1778" spans="1:20" ht="171">
      <c r="A1778" s="6">
        <v>1</v>
      </c>
      <c r="B1778" s="6"/>
      <c r="C1778" s="6"/>
      <c r="D1778" s="8" t="s">
        <v>17</v>
      </c>
      <c r="E1778" s="9"/>
      <c r="F1778" s="9"/>
      <c r="G1778" s="9"/>
      <c r="H1778" s="10" t="s">
        <v>17</v>
      </c>
      <c r="I1778" s="9"/>
      <c r="J1778" s="10" t="s">
        <v>17</v>
      </c>
      <c r="K1778" s="8" t="s">
        <v>22</v>
      </c>
      <c r="L1778" s="7" t="s">
        <v>2129</v>
      </c>
      <c r="M1778" s="7" t="s">
        <v>201</v>
      </c>
      <c r="N1778" s="9">
        <v>580</v>
      </c>
      <c r="O1778" s="9">
        <v>240</v>
      </c>
      <c r="P1778" s="9">
        <v>221</v>
      </c>
      <c r="Q1778" s="9">
        <v>235</v>
      </c>
      <c r="R1778" s="13">
        <v>40.5</v>
      </c>
      <c r="S1778" s="13">
        <v>-2.1</v>
      </c>
      <c r="T1778" s="11" t="s">
        <v>2130</v>
      </c>
    </row>
    <row r="1779" spans="1:20">
      <c r="A1779" s="6">
        <v>1</v>
      </c>
      <c r="B1779" s="6"/>
      <c r="C1779" s="6"/>
      <c r="D1779" s="6"/>
      <c r="E1779" s="6"/>
      <c r="F1779" s="6"/>
      <c r="G1779" s="6"/>
      <c r="H1779" s="6"/>
      <c r="I1779" s="6"/>
      <c r="J1779" s="6"/>
      <c r="K1779" s="6"/>
      <c r="L1779" s="6"/>
      <c r="M1779" s="6"/>
      <c r="N1779" s="6"/>
      <c r="O1779" s="6"/>
      <c r="P1779" s="6"/>
      <c r="Q1779" s="6"/>
      <c r="R1779" s="6"/>
      <c r="S1779" s="6"/>
      <c r="T1779" s="11"/>
    </row>
    <row r="1780" spans="1:20" ht="60">
      <c r="A1780" s="6">
        <v>1</v>
      </c>
      <c r="B1780" s="6"/>
      <c r="C1780" s="19" t="s">
        <v>2131</v>
      </c>
      <c r="D1780" s="8" t="s">
        <v>17</v>
      </c>
      <c r="E1780" s="9">
        <f>+SUM(E1598:E1779)</f>
        <v>26571351475</v>
      </c>
      <c r="F1780" s="9">
        <f>+SUM(F1598:F1779)</f>
        <v>30642179209</v>
      </c>
      <c r="G1780" s="9">
        <f>+SUM(G1598:G1779)</f>
        <v>4070827734</v>
      </c>
      <c r="H1780" s="36">
        <f>IFERROR((F1780/E1780-1)*100,0)</f>
        <v>15.320363880738586</v>
      </c>
      <c r="I1780" s="9">
        <f>+SUM(I1598:I1779)</f>
        <v>70150117411</v>
      </c>
      <c r="J1780" s="36">
        <f>+F1780/I1780*100</f>
        <v>43.68086660421627</v>
      </c>
      <c r="K1780" s="8" t="s">
        <v>17</v>
      </c>
      <c r="L1780" s="7" t="s">
        <v>17</v>
      </c>
      <c r="M1780" s="7" t="s">
        <v>17</v>
      </c>
      <c r="N1780" s="9"/>
      <c r="O1780" s="9"/>
      <c r="P1780" s="9"/>
      <c r="Q1780" s="9"/>
      <c r="R1780" s="10" t="s">
        <v>17</v>
      </c>
      <c r="S1780" s="10" t="s">
        <v>17</v>
      </c>
      <c r="T1780" s="11" t="s">
        <v>17</v>
      </c>
    </row>
    <row r="1781" spans="1:20" ht="42.75">
      <c r="A1781" s="1">
        <v>1</v>
      </c>
      <c r="B1781" s="1"/>
      <c r="C1781" s="2" t="s">
        <v>2132</v>
      </c>
      <c r="D1781" s="14" t="s">
        <v>17</v>
      </c>
      <c r="E1781" s="15"/>
      <c r="F1781" s="15"/>
      <c r="G1781" s="15"/>
      <c r="H1781" s="16" t="s">
        <v>17</v>
      </c>
      <c r="I1781" s="15"/>
      <c r="J1781" s="16" t="s">
        <v>17</v>
      </c>
      <c r="K1781" s="14" t="s">
        <v>17</v>
      </c>
      <c r="L1781" s="3" t="s">
        <v>17</v>
      </c>
      <c r="M1781" s="3" t="s">
        <v>17</v>
      </c>
      <c r="N1781" s="15"/>
      <c r="O1781" s="15"/>
      <c r="P1781" s="15"/>
      <c r="Q1781" s="15"/>
      <c r="R1781" s="16" t="s">
        <v>17</v>
      </c>
      <c r="S1781" s="16" t="s">
        <v>17</v>
      </c>
      <c r="T1781" s="17" t="s">
        <v>17</v>
      </c>
    </row>
    <row r="1782" spans="1:20" ht="42.75">
      <c r="A1782" s="6">
        <v>71</v>
      </c>
      <c r="B1782" s="6"/>
      <c r="C1782" s="7" t="s">
        <v>2133</v>
      </c>
      <c r="D1782" s="8" t="s">
        <v>17</v>
      </c>
      <c r="E1782" s="9"/>
      <c r="F1782" s="9"/>
      <c r="G1782" s="9"/>
      <c r="H1782" s="10" t="s">
        <v>17</v>
      </c>
      <c r="I1782" s="9"/>
      <c r="J1782" s="10" t="s">
        <v>17</v>
      </c>
      <c r="K1782" s="8" t="s">
        <v>17</v>
      </c>
      <c r="L1782" s="7" t="s">
        <v>17</v>
      </c>
      <c r="M1782" s="7" t="s">
        <v>17</v>
      </c>
      <c r="N1782" s="9"/>
      <c r="O1782" s="9"/>
      <c r="P1782" s="9"/>
      <c r="Q1782" s="9"/>
      <c r="R1782" s="10" t="s">
        <v>17</v>
      </c>
      <c r="S1782" s="10" t="s">
        <v>17</v>
      </c>
      <c r="T1782" s="11" t="s">
        <v>17</v>
      </c>
    </row>
    <row r="1783" spans="1:20" ht="57">
      <c r="A1783" s="6">
        <v>71</v>
      </c>
      <c r="B1783" s="6"/>
      <c r="C1783" s="7" t="s">
        <v>2134</v>
      </c>
      <c r="D1783" s="8" t="s">
        <v>285</v>
      </c>
      <c r="E1783" s="9">
        <v>2443886012</v>
      </c>
      <c r="F1783" s="9">
        <v>3434857911</v>
      </c>
      <c r="G1783" s="9">
        <f>IFERROR(F1783-E1783,0)</f>
        <v>990971899</v>
      </c>
      <c r="H1783" s="36">
        <f>IFERROR((F1783/E1783-1)*100,0)</f>
        <v>40.549022914085086</v>
      </c>
      <c r="I1783" s="9">
        <v>6483796244</v>
      </c>
      <c r="J1783" s="12">
        <v>53</v>
      </c>
      <c r="K1783" s="8" t="s">
        <v>17</v>
      </c>
      <c r="L1783" s="7" t="s">
        <v>17</v>
      </c>
      <c r="M1783" s="7" t="s">
        <v>17</v>
      </c>
      <c r="N1783" s="9"/>
      <c r="O1783" s="9"/>
      <c r="P1783" s="9"/>
      <c r="Q1783" s="9"/>
      <c r="R1783" s="10" t="s">
        <v>17</v>
      </c>
      <c r="S1783" s="10" t="s">
        <v>17</v>
      </c>
      <c r="T1783" s="11" t="s">
        <v>17</v>
      </c>
    </row>
    <row r="1784" spans="1:20" ht="42.75">
      <c r="A1784" s="6">
        <v>71</v>
      </c>
      <c r="B1784" s="6"/>
      <c r="C1784" s="7" t="s">
        <v>2135</v>
      </c>
      <c r="D1784" s="8" t="s">
        <v>17</v>
      </c>
      <c r="E1784" s="9"/>
      <c r="F1784" s="9"/>
      <c r="G1784" s="9"/>
      <c r="H1784" s="10" t="s">
        <v>17</v>
      </c>
      <c r="I1784" s="9"/>
      <c r="J1784" s="10" t="s">
        <v>17</v>
      </c>
      <c r="K1784" s="8" t="s">
        <v>22</v>
      </c>
      <c r="L1784" s="7" t="s">
        <v>1769</v>
      </c>
      <c r="M1784" s="7" t="s">
        <v>1770</v>
      </c>
      <c r="N1784" s="9">
        <v>3500</v>
      </c>
      <c r="O1784" s="9">
        <v>2550</v>
      </c>
      <c r="P1784" s="9">
        <v>2683</v>
      </c>
      <c r="Q1784" s="9">
        <v>2550</v>
      </c>
      <c r="R1784" s="13">
        <v>72.900000000000006</v>
      </c>
      <c r="S1784" s="13">
        <v>0</v>
      </c>
      <c r="T1784" s="11" t="s">
        <v>17</v>
      </c>
    </row>
    <row r="1785" spans="1:20" ht="28.5">
      <c r="A1785" s="6">
        <v>71</v>
      </c>
      <c r="B1785" s="6"/>
      <c r="C1785" s="6"/>
      <c r="D1785" s="8" t="s">
        <v>17</v>
      </c>
      <c r="E1785" s="9"/>
      <c r="F1785" s="9"/>
      <c r="G1785" s="9"/>
      <c r="H1785" s="10" t="s">
        <v>17</v>
      </c>
      <c r="I1785" s="9"/>
      <c r="J1785" s="10" t="s">
        <v>17</v>
      </c>
      <c r="K1785" s="8" t="s">
        <v>22</v>
      </c>
      <c r="L1785" s="7" t="s">
        <v>2136</v>
      </c>
      <c r="M1785" s="7" t="s">
        <v>73</v>
      </c>
      <c r="N1785" s="9">
        <v>310</v>
      </c>
      <c r="O1785" s="9">
        <v>135</v>
      </c>
      <c r="P1785" s="9">
        <v>39</v>
      </c>
      <c r="Q1785" s="9">
        <v>47</v>
      </c>
      <c r="R1785" s="13">
        <v>15.2</v>
      </c>
      <c r="S1785" s="13">
        <v>-65.2</v>
      </c>
      <c r="T1785" s="11" t="s">
        <v>3391</v>
      </c>
    </row>
    <row r="1786" spans="1:20" ht="28.5">
      <c r="A1786" s="6">
        <v>71</v>
      </c>
      <c r="B1786" s="6"/>
      <c r="C1786" s="6"/>
      <c r="D1786" s="8" t="s">
        <v>17</v>
      </c>
      <c r="E1786" s="9"/>
      <c r="F1786" s="9"/>
      <c r="G1786" s="9"/>
      <c r="H1786" s="10" t="s">
        <v>17</v>
      </c>
      <c r="I1786" s="9"/>
      <c r="J1786" s="10" t="s">
        <v>17</v>
      </c>
      <c r="K1786" s="8" t="s">
        <v>22</v>
      </c>
      <c r="L1786" s="7" t="s">
        <v>2137</v>
      </c>
      <c r="M1786" s="7" t="s">
        <v>2138</v>
      </c>
      <c r="N1786" s="9">
        <v>250</v>
      </c>
      <c r="O1786" s="9">
        <v>110</v>
      </c>
      <c r="P1786" s="9">
        <v>58</v>
      </c>
      <c r="Q1786" s="9">
        <v>43</v>
      </c>
      <c r="R1786" s="13">
        <v>17.2</v>
      </c>
      <c r="S1786" s="13">
        <v>-60.9</v>
      </c>
      <c r="T1786" s="11" t="s">
        <v>2139</v>
      </c>
    </row>
    <row r="1787" spans="1:20" ht="57">
      <c r="A1787" s="6">
        <v>71</v>
      </c>
      <c r="B1787" s="6"/>
      <c r="C1787" s="7" t="s">
        <v>2140</v>
      </c>
      <c r="D1787" s="8" t="s">
        <v>285</v>
      </c>
      <c r="E1787" s="9">
        <v>9218444</v>
      </c>
      <c r="F1787" s="9">
        <v>11201166</v>
      </c>
      <c r="G1787" s="9">
        <f>IFERROR(F1787-E1787,0)</f>
        <v>1982722</v>
      </c>
      <c r="H1787" s="36">
        <f>IFERROR((F1787/E1787-1)*100,0)</f>
        <v>21.508206808003607</v>
      </c>
      <c r="I1787" s="9">
        <v>36068077</v>
      </c>
      <c r="J1787" s="12">
        <v>31.1</v>
      </c>
      <c r="K1787" s="8" t="s">
        <v>17</v>
      </c>
      <c r="L1787" s="7" t="s">
        <v>17</v>
      </c>
      <c r="M1787" s="7" t="s">
        <v>17</v>
      </c>
      <c r="N1787" s="9"/>
      <c r="O1787" s="9"/>
      <c r="P1787" s="9"/>
      <c r="Q1787" s="9"/>
      <c r="R1787" s="10" t="s">
        <v>17</v>
      </c>
      <c r="S1787" s="10" t="s">
        <v>17</v>
      </c>
      <c r="T1787" s="11" t="s">
        <v>17</v>
      </c>
    </row>
    <row r="1788" spans="1:20" ht="42.75">
      <c r="A1788" s="6">
        <v>71</v>
      </c>
      <c r="B1788" s="6"/>
      <c r="C1788" s="7" t="s">
        <v>2141</v>
      </c>
      <c r="D1788" s="8" t="s">
        <v>17</v>
      </c>
      <c r="E1788" s="9"/>
      <c r="F1788" s="9"/>
      <c r="G1788" s="9"/>
      <c r="H1788" s="10" t="s">
        <v>17</v>
      </c>
      <c r="I1788" s="9"/>
      <c r="J1788" s="10" t="s">
        <v>17</v>
      </c>
      <c r="K1788" s="8" t="s">
        <v>22</v>
      </c>
      <c r="L1788" s="7" t="s">
        <v>35</v>
      </c>
      <c r="M1788" s="7" t="s">
        <v>36</v>
      </c>
      <c r="N1788" s="9">
        <v>140000</v>
      </c>
      <c r="O1788" s="9">
        <v>65000</v>
      </c>
      <c r="P1788" s="9">
        <v>62192</v>
      </c>
      <c r="Q1788" s="9">
        <v>70161</v>
      </c>
      <c r="R1788" s="13">
        <v>50.1</v>
      </c>
      <c r="S1788" s="13">
        <v>7.9</v>
      </c>
      <c r="T1788" s="11" t="s">
        <v>3392</v>
      </c>
    </row>
    <row r="1789" spans="1:20" ht="42.75">
      <c r="A1789" s="6">
        <v>71</v>
      </c>
      <c r="B1789" s="6"/>
      <c r="C1789" s="6"/>
      <c r="D1789" s="8" t="s">
        <v>17</v>
      </c>
      <c r="E1789" s="9"/>
      <c r="F1789" s="9"/>
      <c r="G1789" s="9"/>
      <c r="H1789" s="10" t="s">
        <v>17</v>
      </c>
      <c r="I1789" s="9"/>
      <c r="J1789" s="10" t="s">
        <v>17</v>
      </c>
      <c r="K1789" s="8" t="s">
        <v>22</v>
      </c>
      <c r="L1789" s="7" t="s">
        <v>35</v>
      </c>
      <c r="M1789" s="7" t="s">
        <v>1975</v>
      </c>
      <c r="N1789" s="9">
        <v>102000</v>
      </c>
      <c r="O1789" s="9">
        <v>35000</v>
      </c>
      <c r="P1789" s="9">
        <v>25750</v>
      </c>
      <c r="Q1789" s="9">
        <v>18961</v>
      </c>
      <c r="R1789" s="13">
        <v>18.600000000000001</v>
      </c>
      <c r="S1789" s="13">
        <v>-45.8</v>
      </c>
      <c r="T1789" s="11" t="s">
        <v>3393</v>
      </c>
    </row>
    <row r="1790" spans="1:20">
      <c r="A1790" s="6">
        <v>71</v>
      </c>
      <c r="B1790" s="6"/>
      <c r="C1790" s="6"/>
      <c r="D1790" s="8" t="s">
        <v>17</v>
      </c>
      <c r="E1790" s="9"/>
      <c r="F1790" s="9"/>
      <c r="G1790" s="9"/>
      <c r="H1790" s="10" t="s">
        <v>17</v>
      </c>
      <c r="I1790" s="9"/>
      <c r="J1790" s="10" t="s">
        <v>17</v>
      </c>
      <c r="K1790" s="8" t="s">
        <v>22</v>
      </c>
      <c r="L1790" s="7" t="s">
        <v>1127</v>
      </c>
      <c r="M1790" s="7" t="s">
        <v>44</v>
      </c>
      <c r="N1790" s="9">
        <v>15</v>
      </c>
      <c r="O1790" s="9">
        <v>5</v>
      </c>
      <c r="P1790" s="9">
        <v>5</v>
      </c>
      <c r="Q1790" s="9">
        <v>5</v>
      </c>
      <c r="R1790" s="13">
        <v>33.299999999999997</v>
      </c>
      <c r="S1790" s="13">
        <v>0</v>
      </c>
      <c r="T1790" s="11" t="s">
        <v>17</v>
      </c>
    </row>
    <row r="1791" spans="1:20" ht="28.5">
      <c r="A1791" s="6">
        <v>71</v>
      </c>
      <c r="B1791" s="6"/>
      <c r="C1791" s="6"/>
      <c r="D1791" s="8" t="s">
        <v>17</v>
      </c>
      <c r="E1791" s="9"/>
      <c r="F1791" s="9"/>
      <c r="G1791" s="9"/>
      <c r="H1791" s="10" t="s">
        <v>17</v>
      </c>
      <c r="I1791" s="9"/>
      <c r="J1791" s="10" t="s">
        <v>17</v>
      </c>
      <c r="K1791" s="8" t="s">
        <v>22</v>
      </c>
      <c r="L1791" s="7" t="s">
        <v>2136</v>
      </c>
      <c r="M1791" s="7" t="s">
        <v>2142</v>
      </c>
      <c r="N1791" s="9">
        <v>520</v>
      </c>
      <c r="O1791" s="9">
        <v>230</v>
      </c>
      <c r="P1791" s="9">
        <v>301</v>
      </c>
      <c r="Q1791" s="9">
        <v>202</v>
      </c>
      <c r="R1791" s="13">
        <v>38.799999999999997</v>
      </c>
      <c r="S1791" s="13">
        <v>-12.2</v>
      </c>
      <c r="T1791" s="11" t="s">
        <v>3394</v>
      </c>
    </row>
    <row r="1792" spans="1:20" ht="45">
      <c r="A1792" s="6">
        <v>71</v>
      </c>
      <c r="B1792" s="6"/>
      <c r="C1792" s="19" t="s">
        <v>2143</v>
      </c>
      <c r="D1792" s="8" t="s">
        <v>17</v>
      </c>
      <c r="E1792" s="9"/>
      <c r="F1792" s="9"/>
      <c r="G1792" s="9"/>
      <c r="H1792" s="10" t="s">
        <v>17</v>
      </c>
      <c r="I1792" s="9"/>
      <c r="J1792" s="10" t="s">
        <v>17</v>
      </c>
      <c r="K1792" s="8" t="s">
        <v>17</v>
      </c>
      <c r="L1792" s="7" t="s">
        <v>17</v>
      </c>
      <c r="M1792" s="7" t="s">
        <v>17</v>
      </c>
      <c r="N1792" s="9"/>
      <c r="O1792" s="9"/>
      <c r="P1792" s="9"/>
      <c r="Q1792" s="9"/>
      <c r="R1792" s="10" t="s">
        <v>17</v>
      </c>
      <c r="S1792" s="10" t="s">
        <v>17</v>
      </c>
      <c r="T1792" s="11" t="s">
        <v>17</v>
      </c>
    </row>
    <row r="1793" spans="1:20" ht="42.75">
      <c r="A1793" s="6">
        <v>71</v>
      </c>
      <c r="B1793" s="6"/>
      <c r="C1793" s="7" t="s">
        <v>2144</v>
      </c>
      <c r="D1793" s="8" t="s">
        <v>285</v>
      </c>
      <c r="E1793" s="9">
        <v>690325355</v>
      </c>
      <c r="F1793" s="9">
        <v>719191657</v>
      </c>
      <c r="G1793" s="9">
        <f>IFERROR(F1793-E1793,0)</f>
        <v>28866302</v>
      </c>
      <c r="H1793" s="36">
        <f>IFERROR((F1793/E1793-1)*100,0)</f>
        <v>4.1815503068114879</v>
      </c>
      <c r="I1793" s="9">
        <v>1289455460</v>
      </c>
      <c r="J1793" s="12">
        <v>55.8</v>
      </c>
      <c r="K1793" s="8" t="s">
        <v>17</v>
      </c>
      <c r="L1793" s="7" t="s">
        <v>17</v>
      </c>
      <c r="M1793" s="7" t="s">
        <v>17</v>
      </c>
      <c r="N1793" s="9"/>
      <c r="O1793" s="9"/>
      <c r="P1793" s="9"/>
      <c r="Q1793" s="9"/>
      <c r="R1793" s="10" t="s">
        <v>17</v>
      </c>
      <c r="S1793" s="10" t="s">
        <v>17</v>
      </c>
      <c r="T1793" s="11" t="s">
        <v>17</v>
      </c>
    </row>
    <row r="1794" spans="1:20" ht="28.5">
      <c r="A1794" s="6">
        <v>71</v>
      </c>
      <c r="B1794" s="6"/>
      <c r="C1794" s="7" t="s">
        <v>2145</v>
      </c>
      <c r="D1794" s="8" t="s">
        <v>17</v>
      </c>
      <c r="E1794" s="9"/>
      <c r="F1794" s="9"/>
      <c r="G1794" s="9"/>
      <c r="H1794" s="10" t="s">
        <v>17</v>
      </c>
      <c r="I1794" s="9"/>
      <c r="J1794" s="10" t="s">
        <v>17</v>
      </c>
      <c r="K1794" s="8" t="s">
        <v>22</v>
      </c>
      <c r="L1794" s="7" t="s">
        <v>222</v>
      </c>
      <c r="M1794" s="7" t="s">
        <v>91</v>
      </c>
      <c r="N1794" s="9">
        <v>3000</v>
      </c>
      <c r="O1794" s="9">
        <v>1500</v>
      </c>
      <c r="P1794" s="9">
        <v>2500</v>
      </c>
      <c r="Q1794" s="9">
        <v>1500</v>
      </c>
      <c r="R1794" s="13">
        <v>50</v>
      </c>
      <c r="S1794" s="13">
        <v>0</v>
      </c>
      <c r="T1794" s="11" t="s">
        <v>17</v>
      </c>
    </row>
    <row r="1795" spans="1:20" ht="71.25">
      <c r="A1795" s="6">
        <v>71</v>
      </c>
      <c r="B1795" s="6"/>
      <c r="C1795" s="6"/>
      <c r="D1795" s="8" t="s">
        <v>17</v>
      </c>
      <c r="E1795" s="9"/>
      <c r="F1795" s="9"/>
      <c r="G1795" s="9"/>
      <c r="H1795" s="10" t="s">
        <v>17</v>
      </c>
      <c r="I1795" s="9"/>
      <c r="J1795" s="10" t="s">
        <v>17</v>
      </c>
      <c r="K1795" s="8" t="s">
        <v>22</v>
      </c>
      <c r="L1795" s="7" t="s">
        <v>2146</v>
      </c>
      <c r="M1795" s="7" t="s">
        <v>2147</v>
      </c>
      <c r="N1795" s="9">
        <v>480000</v>
      </c>
      <c r="O1795" s="9">
        <v>240000</v>
      </c>
      <c r="P1795" s="9">
        <v>267782</v>
      </c>
      <c r="Q1795" s="9">
        <v>305174</v>
      </c>
      <c r="R1795" s="13">
        <v>63.6</v>
      </c>
      <c r="S1795" s="13">
        <v>27.2</v>
      </c>
      <c r="T1795" s="11" t="s">
        <v>2148</v>
      </c>
    </row>
    <row r="1796" spans="1:20">
      <c r="A1796" s="6">
        <v>71</v>
      </c>
      <c r="B1796" s="6"/>
      <c r="C1796" s="6"/>
      <c r="D1796" s="6"/>
      <c r="E1796" s="6"/>
      <c r="F1796" s="6"/>
      <c r="G1796" s="6"/>
      <c r="H1796" s="6"/>
      <c r="I1796" s="6"/>
      <c r="J1796" s="6"/>
      <c r="K1796" s="6"/>
      <c r="L1796" s="6"/>
      <c r="M1796" s="6"/>
      <c r="N1796" s="6"/>
      <c r="O1796" s="6"/>
      <c r="P1796" s="9"/>
      <c r="Q1796" s="6"/>
      <c r="R1796" s="6"/>
      <c r="S1796" s="6"/>
      <c r="T1796" s="11"/>
    </row>
    <row r="1797" spans="1:20" ht="71.25">
      <c r="A1797" s="6">
        <v>71</v>
      </c>
      <c r="B1797" s="6"/>
      <c r="C1797" s="6"/>
      <c r="D1797" s="8" t="s">
        <v>17</v>
      </c>
      <c r="E1797" s="9"/>
      <c r="F1797" s="9"/>
      <c r="G1797" s="9"/>
      <c r="H1797" s="10" t="s">
        <v>17</v>
      </c>
      <c r="I1797" s="9"/>
      <c r="J1797" s="10" t="s">
        <v>17</v>
      </c>
      <c r="K1797" s="8" t="s">
        <v>22</v>
      </c>
      <c r="L1797" s="7" t="s">
        <v>2149</v>
      </c>
      <c r="M1797" s="7" t="s">
        <v>2147</v>
      </c>
      <c r="N1797" s="9">
        <v>16000</v>
      </c>
      <c r="O1797" s="9">
        <v>8000</v>
      </c>
      <c r="P1797" s="9">
        <v>10846</v>
      </c>
      <c r="Q1797" s="9">
        <v>11321</v>
      </c>
      <c r="R1797" s="13">
        <v>70.8</v>
      </c>
      <c r="S1797" s="13">
        <v>41.5</v>
      </c>
      <c r="T1797" s="11" t="s">
        <v>2148</v>
      </c>
    </row>
    <row r="1798" spans="1:20">
      <c r="A1798" s="6">
        <v>71</v>
      </c>
      <c r="B1798" s="6"/>
      <c r="C1798" s="6"/>
      <c r="D1798" s="6"/>
      <c r="E1798" s="6"/>
      <c r="F1798" s="6"/>
      <c r="G1798" s="6"/>
      <c r="H1798" s="6"/>
      <c r="I1798" s="6"/>
      <c r="J1798" s="6"/>
      <c r="K1798" s="6"/>
      <c r="L1798" s="6"/>
      <c r="M1798" s="6"/>
      <c r="N1798" s="6"/>
      <c r="O1798" s="6"/>
      <c r="P1798" s="6"/>
      <c r="Q1798" s="6"/>
      <c r="R1798" s="6"/>
      <c r="S1798" s="6"/>
      <c r="T1798" s="11"/>
    </row>
    <row r="1799" spans="1:20" ht="42.75">
      <c r="A1799" s="6">
        <v>71</v>
      </c>
      <c r="B1799" s="6"/>
      <c r="C1799" s="7" t="s">
        <v>2150</v>
      </c>
      <c r="D1799" s="8" t="s">
        <v>17</v>
      </c>
      <c r="E1799" s="9"/>
      <c r="F1799" s="9"/>
      <c r="G1799" s="9"/>
      <c r="H1799" s="10" t="s">
        <v>17</v>
      </c>
      <c r="I1799" s="9"/>
      <c r="J1799" s="10" t="s">
        <v>17</v>
      </c>
      <c r="K1799" s="8" t="s">
        <v>17</v>
      </c>
      <c r="L1799" s="7" t="s">
        <v>17</v>
      </c>
      <c r="M1799" s="7" t="s">
        <v>17</v>
      </c>
      <c r="N1799" s="9"/>
      <c r="O1799" s="9"/>
      <c r="P1799" s="9"/>
      <c r="Q1799" s="9"/>
      <c r="R1799" s="10" t="s">
        <v>17</v>
      </c>
      <c r="S1799" s="10" t="s">
        <v>17</v>
      </c>
      <c r="T1799" s="11" t="s">
        <v>17</v>
      </c>
    </row>
    <row r="1800" spans="1:20" ht="42.75">
      <c r="A1800" s="6">
        <v>71</v>
      </c>
      <c r="B1800" s="6"/>
      <c r="C1800" s="7" t="s">
        <v>2151</v>
      </c>
      <c r="D1800" s="8" t="s">
        <v>285</v>
      </c>
      <c r="E1800" s="9">
        <v>274658933</v>
      </c>
      <c r="F1800" s="9">
        <v>419744971</v>
      </c>
      <c r="G1800" s="9">
        <f>IFERROR(F1800-E1800,0)</f>
        <v>145086038</v>
      </c>
      <c r="H1800" s="36">
        <f>IFERROR((F1800/E1800-1)*100,0)</f>
        <v>52.824073994345568</v>
      </c>
      <c r="I1800" s="9">
        <v>891514712</v>
      </c>
      <c r="J1800" s="12">
        <v>47.1</v>
      </c>
      <c r="K1800" s="8" t="s">
        <v>17</v>
      </c>
      <c r="L1800" s="7" t="s">
        <v>17</v>
      </c>
      <c r="M1800" s="7" t="s">
        <v>17</v>
      </c>
      <c r="N1800" s="9"/>
      <c r="O1800" s="9"/>
      <c r="P1800" s="9"/>
      <c r="Q1800" s="9"/>
      <c r="R1800" s="10" t="s">
        <v>17</v>
      </c>
      <c r="S1800" s="10" t="s">
        <v>17</v>
      </c>
      <c r="T1800" s="11" t="s">
        <v>17</v>
      </c>
    </row>
    <row r="1801" spans="1:20" ht="42.75">
      <c r="A1801" s="6">
        <v>71</v>
      </c>
      <c r="B1801" s="6"/>
      <c r="C1801" s="7" t="s">
        <v>2152</v>
      </c>
      <c r="D1801" s="8" t="s">
        <v>17</v>
      </c>
      <c r="E1801" s="9"/>
      <c r="F1801" s="9"/>
      <c r="G1801" s="9"/>
      <c r="H1801" s="10" t="s">
        <v>17</v>
      </c>
      <c r="I1801" s="9"/>
      <c r="J1801" s="10" t="s">
        <v>17</v>
      </c>
      <c r="K1801" s="8" t="s">
        <v>22</v>
      </c>
      <c r="L1801" s="7" t="s">
        <v>32</v>
      </c>
      <c r="M1801" s="7" t="s">
        <v>33</v>
      </c>
      <c r="N1801" s="9">
        <v>4500000</v>
      </c>
      <c r="O1801" s="9">
        <v>1575000</v>
      </c>
      <c r="P1801" s="9">
        <v>1927459</v>
      </c>
      <c r="Q1801" s="9">
        <v>2337774</v>
      </c>
      <c r="R1801" s="13">
        <v>52</v>
      </c>
      <c r="S1801" s="13">
        <v>48.4</v>
      </c>
      <c r="T1801" s="11" t="s">
        <v>3395</v>
      </c>
    </row>
    <row r="1802" spans="1:20" ht="28.5">
      <c r="A1802" s="6">
        <v>71</v>
      </c>
      <c r="B1802" s="6"/>
      <c r="C1802" s="6"/>
      <c r="D1802" s="8" t="s">
        <v>17</v>
      </c>
      <c r="E1802" s="9"/>
      <c r="F1802" s="9"/>
      <c r="G1802" s="9"/>
      <c r="H1802" s="10" t="s">
        <v>17</v>
      </c>
      <c r="I1802" s="9"/>
      <c r="J1802" s="10" t="s">
        <v>17</v>
      </c>
      <c r="K1802" s="8" t="s">
        <v>22</v>
      </c>
      <c r="L1802" s="7" t="s">
        <v>2153</v>
      </c>
      <c r="M1802" s="7" t="s">
        <v>755</v>
      </c>
      <c r="N1802" s="9">
        <v>120</v>
      </c>
      <c r="O1802" s="9">
        <v>55</v>
      </c>
      <c r="P1802" s="9">
        <v>22</v>
      </c>
      <c r="Q1802" s="9">
        <v>32</v>
      </c>
      <c r="R1802" s="13">
        <v>26.7</v>
      </c>
      <c r="S1802" s="13">
        <v>-41.8</v>
      </c>
      <c r="T1802" s="11" t="s">
        <v>3396</v>
      </c>
    </row>
    <row r="1803" spans="1:20">
      <c r="A1803" s="6">
        <v>71</v>
      </c>
      <c r="B1803" s="6"/>
      <c r="C1803" s="6"/>
      <c r="D1803" s="8" t="s">
        <v>17</v>
      </c>
      <c r="E1803" s="9"/>
      <c r="F1803" s="9"/>
      <c r="G1803" s="9"/>
      <c r="H1803" s="10" t="s">
        <v>17</v>
      </c>
      <c r="I1803" s="9"/>
      <c r="J1803" s="10" t="s">
        <v>17</v>
      </c>
      <c r="K1803" s="8" t="s">
        <v>22</v>
      </c>
      <c r="L1803" s="7" t="s">
        <v>2154</v>
      </c>
      <c r="M1803" s="7" t="s">
        <v>2155</v>
      </c>
      <c r="N1803" s="9">
        <v>900</v>
      </c>
      <c r="O1803" s="9">
        <v>400</v>
      </c>
      <c r="P1803" s="9">
        <v>350</v>
      </c>
      <c r="Q1803" s="9">
        <v>400</v>
      </c>
      <c r="R1803" s="13">
        <v>44.4</v>
      </c>
      <c r="S1803" s="13">
        <v>0</v>
      </c>
      <c r="T1803" s="11" t="s">
        <v>17</v>
      </c>
    </row>
    <row r="1804" spans="1:20">
      <c r="A1804" s="6">
        <v>71</v>
      </c>
      <c r="B1804" s="6"/>
      <c r="C1804" s="6"/>
      <c r="D1804" s="8" t="s">
        <v>17</v>
      </c>
      <c r="E1804" s="9"/>
      <c r="F1804" s="9"/>
      <c r="G1804" s="9"/>
      <c r="H1804" s="10" t="s">
        <v>17</v>
      </c>
      <c r="I1804" s="9"/>
      <c r="J1804" s="10" t="s">
        <v>17</v>
      </c>
      <c r="K1804" s="8" t="s">
        <v>22</v>
      </c>
      <c r="L1804" s="7" t="s">
        <v>2156</v>
      </c>
      <c r="M1804" s="7" t="s">
        <v>755</v>
      </c>
      <c r="N1804" s="9">
        <v>18</v>
      </c>
      <c r="O1804" s="9">
        <v>0</v>
      </c>
      <c r="P1804" s="9">
        <v>0</v>
      </c>
      <c r="Q1804" s="9">
        <v>0</v>
      </c>
      <c r="R1804" s="10" t="s">
        <v>25</v>
      </c>
      <c r="S1804" s="13">
        <v>0</v>
      </c>
      <c r="T1804" s="11" t="s">
        <v>17</v>
      </c>
    </row>
    <row r="1805" spans="1:20" ht="42.75">
      <c r="A1805" s="6">
        <v>71</v>
      </c>
      <c r="B1805" s="6"/>
      <c r="C1805" s="6"/>
      <c r="D1805" s="8" t="s">
        <v>17</v>
      </c>
      <c r="E1805" s="9"/>
      <c r="F1805" s="9"/>
      <c r="G1805" s="9"/>
      <c r="H1805" s="10" t="s">
        <v>17</v>
      </c>
      <c r="I1805" s="9"/>
      <c r="J1805" s="10" t="s">
        <v>17</v>
      </c>
      <c r="K1805" s="8" t="s">
        <v>22</v>
      </c>
      <c r="L1805" s="7" t="s">
        <v>2157</v>
      </c>
      <c r="M1805" s="7" t="s">
        <v>755</v>
      </c>
      <c r="N1805" s="9">
        <v>30</v>
      </c>
      <c r="O1805" s="9">
        <v>7</v>
      </c>
      <c r="P1805" s="9">
        <v>0</v>
      </c>
      <c r="Q1805" s="9">
        <v>0</v>
      </c>
      <c r="R1805" s="10">
        <v>0</v>
      </c>
      <c r="S1805" s="10">
        <v>-100</v>
      </c>
      <c r="T1805" s="11" t="s">
        <v>3397</v>
      </c>
    </row>
    <row r="1806" spans="1:20">
      <c r="A1806" s="6">
        <v>71</v>
      </c>
      <c r="B1806" s="6"/>
      <c r="C1806" s="6"/>
      <c r="D1806" s="6"/>
      <c r="E1806" s="6"/>
      <c r="F1806" s="6"/>
      <c r="G1806" s="6"/>
      <c r="H1806" s="6"/>
      <c r="I1806" s="6"/>
      <c r="J1806" s="6"/>
      <c r="K1806" s="6"/>
      <c r="L1806" s="6"/>
      <c r="M1806" s="6"/>
      <c r="N1806" s="6"/>
      <c r="O1806" s="6"/>
      <c r="P1806" s="6"/>
      <c r="Q1806" s="6"/>
      <c r="R1806" s="6"/>
      <c r="S1806" s="6"/>
      <c r="T1806" s="11"/>
    </row>
    <row r="1807" spans="1:20" ht="42.75">
      <c r="A1807" s="6">
        <v>71</v>
      </c>
      <c r="B1807" s="6"/>
      <c r="C1807" s="6"/>
      <c r="D1807" s="8" t="s">
        <v>17</v>
      </c>
      <c r="E1807" s="9"/>
      <c r="F1807" s="9"/>
      <c r="G1807" s="9"/>
      <c r="H1807" s="10" t="s">
        <v>17</v>
      </c>
      <c r="I1807" s="9"/>
      <c r="J1807" s="10" t="s">
        <v>17</v>
      </c>
      <c r="K1807" s="8" t="s">
        <v>22</v>
      </c>
      <c r="L1807" s="7" t="s">
        <v>2158</v>
      </c>
      <c r="M1807" s="7" t="s">
        <v>755</v>
      </c>
      <c r="N1807" s="9">
        <v>30</v>
      </c>
      <c r="O1807" s="9">
        <v>15</v>
      </c>
      <c r="P1807" s="9">
        <v>5</v>
      </c>
      <c r="Q1807" s="9">
        <v>0</v>
      </c>
      <c r="R1807" s="10">
        <v>0</v>
      </c>
      <c r="S1807" s="10">
        <v>-100</v>
      </c>
      <c r="T1807" s="11" t="s">
        <v>3397</v>
      </c>
    </row>
    <row r="1808" spans="1:20">
      <c r="A1808" s="6">
        <v>71</v>
      </c>
      <c r="B1808" s="6"/>
      <c r="C1808" s="6"/>
      <c r="D1808" s="6"/>
      <c r="E1808" s="6"/>
      <c r="F1808" s="6"/>
      <c r="G1808" s="6"/>
      <c r="H1808" s="6"/>
      <c r="I1808" s="6"/>
      <c r="J1808" s="6"/>
      <c r="K1808" s="6"/>
      <c r="L1808" s="6"/>
      <c r="M1808" s="6"/>
      <c r="N1808" s="6"/>
      <c r="O1808" s="6"/>
      <c r="P1808" s="6"/>
      <c r="Q1808" s="6"/>
      <c r="R1808" s="6"/>
      <c r="S1808" s="6"/>
      <c r="T1808" s="11"/>
    </row>
    <row r="1809" spans="1:20" ht="42.75">
      <c r="A1809" s="6">
        <v>71</v>
      </c>
      <c r="B1809" s="6"/>
      <c r="C1809" s="6"/>
      <c r="D1809" s="8" t="s">
        <v>17</v>
      </c>
      <c r="E1809" s="9"/>
      <c r="F1809" s="9"/>
      <c r="G1809" s="9"/>
      <c r="H1809" s="10" t="s">
        <v>17</v>
      </c>
      <c r="I1809" s="9"/>
      <c r="J1809" s="10" t="s">
        <v>17</v>
      </c>
      <c r="K1809" s="8" t="s">
        <v>22</v>
      </c>
      <c r="L1809" s="7" t="s">
        <v>2159</v>
      </c>
      <c r="M1809" s="7" t="s">
        <v>755</v>
      </c>
      <c r="N1809" s="9">
        <v>20</v>
      </c>
      <c r="O1809" s="9">
        <v>10</v>
      </c>
      <c r="P1809" s="9">
        <v>22</v>
      </c>
      <c r="Q1809" s="9">
        <v>1</v>
      </c>
      <c r="R1809" s="13">
        <v>5</v>
      </c>
      <c r="S1809" s="13">
        <v>-90</v>
      </c>
      <c r="T1809" s="11" t="s">
        <v>3397</v>
      </c>
    </row>
    <row r="1810" spans="1:20">
      <c r="A1810" s="6">
        <v>71</v>
      </c>
      <c r="B1810" s="6"/>
      <c r="C1810" s="6"/>
      <c r="D1810" s="6"/>
      <c r="E1810" s="6"/>
      <c r="F1810" s="6"/>
      <c r="G1810" s="6"/>
      <c r="H1810" s="6"/>
      <c r="I1810" s="6"/>
      <c r="J1810" s="6"/>
      <c r="K1810" s="6"/>
      <c r="L1810" s="6"/>
      <c r="M1810" s="6"/>
      <c r="N1810" s="6"/>
      <c r="O1810" s="6"/>
      <c r="P1810" s="6"/>
      <c r="Q1810" s="6"/>
      <c r="R1810" s="6"/>
      <c r="S1810" s="6"/>
      <c r="T1810" s="11"/>
    </row>
    <row r="1811" spans="1:20" ht="42.75">
      <c r="A1811" s="6">
        <v>71</v>
      </c>
      <c r="B1811" s="6"/>
      <c r="C1811" s="6"/>
      <c r="D1811" s="8" t="s">
        <v>17</v>
      </c>
      <c r="E1811" s="9"/>
      <c r="F1811" s="9"/>
      <c r="G1811" s="9"/>
      <c r="H1811" s="10" t="s">
        <v>17</v>
      </c>
      <c r="I1811" s="9"/>
      <c r="J1811" s="10" t="s">
        <v>17</v>
      </c>
      <c r="K1811" s="8" t="s">
        <v>22</v>
      </c>
      <c r="L1811" s="7" t="s">
        <v>3398</v>
      </c>
      <c r="M1811" s="7" t="s">
        <v>2160</v>
      </c>
      <c r="N1811" s="9">
        <v>24</v>
      </c>
      <c r="O1811" s="9">
        <v>13</v>
      </c>
      <c r="P1811" s="34" t="s">
        <v>3217</v>
      </c>
      <c r="Q1811" s="9">
        <v>0</v>
      </c>
      <c r="R1811" s="10">
        <v>0</v>
      </c>
      <c r="S1811" s="10">
        <v>-100</v>
      </c>
      <c r="T1811" s="11" t="s">
        <v>3397</v>
      </c>
    </row>
    <row r="1812" spans="1:20">
      <c r="A1812" s="6">
        <v>71</v>
      </c>
      <c r="B1812" s="6"/>
      <c r="C1812" s="6"/>
      <c r="D1812" s="6"/>
      <c r="E1812" s="6"/>
      <c r="F1812" s="6"/>
      <c r="G1812" s="6"/>
      <c r="H1812" s="6"/>
      <c r="I1812" s="6"/>
      <c r="J1812" s="6"/>
      <c r="K1812" s="6"/>
      <c r="L1812" s="6"/>
      <c r="M1812" s="6"/>
      <c r="N1812" s="6"/>
      <c r="O1812" s="6"/>
      <c r="P1812" s="6"/>
      <c r="Q1812" s="6"/>
      <c r="R1812" s="6"/>
      <c r="S1812" s="6"/>
      <c r="T1812" s="11"/>
    </row>
    <row r="1813" spans="1:20" ht="57">
      <c r="A1813" s="6">
        <v>71</v>
      </c>
      <c r="B1813" s="6"/>
      <c r="C1813" s="7" t="s">
        <v>2161</v>
      </c>
      <c r="D1813" s="8" t="s">
        <v>285</v>
      </c>
      <c r="E1813" s="9">
        <v>666873536</v>
      </c>
      <c r="F1813" s="9">
        <v>871577511</v>
      </c>
      <c r="G1813" s="9">
        <f>IFERROR(F1813-E1813,0)</f>
        <v>204703975</v>
      </c>
      <c r="H1813" s="36">
        <f>IFERROR((F1813/E1813-1)*100,0)</f>
        <v>30.69607113634212</v>
      </c>
      <c r="I1813" s="9">
        <v>1253565847</v>
      </c>
      <c r="J1813" s="12">
        <v>69.5</v>
      </c>
      <c r="K1813" s="8" t="s">
        <v>17</v>
      </c>
      <c r="L1813" s="7" t="s">
        <v>17</v>
      </c>
      <c r="M1813" s="7" t="s">
        <v>17</v>
      </c>
      <c r="N1813" s="9"/>
      <c r="O1813" s="9"/>
      <c r="P1813" s="9"/>
      <c r="Q1813" s="9"/>
      <c r="R1813" s="10" t="s">
        <v>17</v>
      </c>
      <c r="S1813" s="10" t="s">
        <v>17</v>
      </c>
      <c r="T1813" s="11" t="s">
        <v>17</v>
      </c>
    </row>
    <row r="1814" spans="1:20" ht="42.75">
      <c r="A1814" s="6">
        <v>71</v>
      </c>
      <c r="B1814" s="6"/>
      <c r="C1814" s="7" t="s">
        <v>2162</v>
      </c>
      <c r="D1814" s="8" t="s">
        <v>17</v>
      </c>
      <c r="E1814" s="9"/>
      <c r="F1814" s="9"/>
      <c r="G1814" s="9"/>
      <c r="H1814" s="10" t="s">
        <v>17</v>
      </c>
      <c r="I1814" s="9"/>
      <c r="J1814" s="10" t="s">
        <v>17</v>
      </c>
      <c r="K1814" s="8" t="s">
        <v>22</v>
      </c>
      <c r="L1814" s="7" t="s">
        <v>2163</v>
      </c>
      <c r="M1814" s="7" t="s">
        <v>755</v>
      </c>
      <c r="N1814" s="9">
        <v>540</v>
      </c>
      <c r="O1814" s="9">
        <v>265</v>
      </c>
      <c r="P1814" s="9">
        <v>280</v>
      </c>
      <c r="Q1814" s="9">
        <v>378</v>
      </c>
      <c r="R1814" s="13">
        <v>70</v>
      </c>
      <c r="S1814" s="13">
        <v>42.6</v>
      </c>
      <c r="T1814" s="11" t="s">
        <v>2164</v>
      </c>
    </row>
    <row r="1815" spans="1:20">
      <c r="A1815" s="6">
        <v>71</v>
      </c>
      <c r="B1815" s="6"/>
      <c r="C1815" s="6"/>
      <c r="D1815" s="8" t="s">
        <v>17</v>
      </c>
      <c r="E1815" s="9"/>
      <c r="F1815" s="9"/>
      <c r="G1815" s="9"/>
      <c r="H1815" s="10" t="s">
        <v>17</v>
      </c>
      <c r="I1815" s="9"/>
      <c r="J1815" s="10" t="s">
        <v>17</v>
      </c>
      <c r="K1815" s="8" t="s">
        <v>22</v>
      </c>
      <c r="L1815" s="7" t="s">
        <v>2165</v>
      </c>
      <c r="M1815" s="7" t="s">
        <v>755</v>
      </c>
      <c r="N1815" s="9">
        <v>1625</v>
      </c>
      <c r="O1815" s="9">
        <v>799</v>
      </c>
      <c r="P1815" s="9">
        <v>716</v>
      </c>
      <c r="Q1815" s="9">
        <v>907</v>
      </c>
      <c r="R1815" s="13">
        <v>55.8</v>
      </c>
      <c r="S1815" s="13">
        <v>13.5</v>
      </c>
      <c r="T1815" s="11" t="s">
        <v>2166</v>
      </c>
    </row>
    <row r="1816" spans="1:20" ht="28.5">
      <c r="A1816" s="6">
        <v>71</v>
      </c>
      <c r="B1816" s="6"/>
      <c r="C1816" s="6"/>
      <c r="D1816" s="8" t="s">
        <v>17</v>
      </c>
      <c r="E1816" s="9"/>
      <c r="F1816" s="9"/>
      <c r="G1816" s="9"/>
      <c r="H1816" s="10" t="s">
        <v>17</v>
      </c>
      <c r="I1816" s="9"/>
      <c r="J1816" s="10" t="s">
        <v>17</v>
      </c>
      <c r="K1816" s="8" t="s">
        <v>22</v>
      </c>
      <c r="L1816" s="7" t="s">
        <v>2167</v>
      </c>
      <c r="M1816" s="7" t="s">
        <v>755</v>
      </c>
      <c r="N1816" s="9">
        <v>500</v>
      </c>
      <c r="O1816" s="9">
        <v>245</v>
      </c>
      <c r="P1816" s="9">
        <v>284</v>
      </c>
      <c r="Q1816" s="9">
        <v>572</v>
      </c>
      <c r="R1816" s="13">
        <v>114.4</v>
      </c>
      <c r="S1816" s="13">
        <v>133.5</v>
      </c>
      <c r="T1816" s="11" t="s">
        <v>2164</v>
      </c>
    </row>
    <row r="1817" spans="1:20" ht="28.5">
      <c r="A1817" s="6">
        <v>71</v>
      </c>
      <c r="B1817" s="6"/>
      <c r="C1817" s="6"/>
      <c r="D1817" s="8" t="s">
        <v>17</v>
      </c>
      <c r="E1817" s="9"/>
      <c r="F1817" s="9"/>
      <c r="G1817" s="9"/>
      <c r="H1817" s="10" t="s">
        <v>17</v>
      </c>
      <c r="I1817" s="9"/>
      <c r="J1817" s="10" t="s">
        <v>17</v>
      </c>
      <c r="K1817" s="8" t="s">
        <v>22</v>
      </c>
      <c r="L1817" s="7" t="s">
        <v>2168</v>
      </c>
      <c r="M1817" s="7" t="s">
        <v>2169</v>
      </c>
      <c r="N1817" s="9">
        <v>370</v>
      </c>
      <c r="O1817" s="9">
        <v>130</v>
      </c>
      <c r="P1817" s="9">
        <v>64</v>
      </c>
      <c r="Q1817" s="9">
        <v>395</v>
      </c>
      <c r="R1817" s="13">
        <v>106.8</v>
      </c>
      <c r="S1817" s="13">
        <v>203.8</v>
      </c>
      <c r="T1817" s="11" t="s">
        <v>2164</v>
      </c>
    </row>
    <row r="1818" spans="1:20">
      <c r="A1818" s="6">
        <v>71</v>
      </c>
      <c r="B1818" s="6"/>
      <c r="C1818" s="6"/>
      <c r="D1818" s="8" t="s">
        <v>17</v>
      </c>
      <c r="E1818" s="9"/>
      <c r="F1818" s="9"/>
      <c r="G1818" s="9"/>
      <c r="H1818" s="10" t="s">
        <v>17</v>
      </c>
      <c r="I1818" s="9"/>
      <c r="J1818" s="10" t="s">
        <v>17</v>
      </c>
      <c r="K1818" s="8" t="s">
        <v>22</v>
      </c>
      <c r="L1818" s="7" t="s">
        <v>2170</v>
      </c>
      <c r="M1818" s="7" t="s">
        <v>755</v>
      </c>
      <c r="N1818" s="9">
        <v>4869</v>
      </c>
      <c r="O1818" s="9">
        <v>2258</v>
      </c>
      <c r="P1818" s="9">
        <v>2434</v>
      </c>
      <c r="Q1818" s="9">
        <v>2342</v>
      </c>
      <c r="R1818" s="13">
        <v>48.1</v>
      </c>
      <c r="S1818" s="13">
        <v>3.7</v>
      </c>
      <c r="T1818" s="11" t="s">
        <v>2166</v>
      </c>
    </row>
    <row r="1819" spans="1:20" ht="75">
      <c r="A1819" s="6">
        <v>71</v>
      </c>
      <c r="B1819" s="6"/>
      <c r="C1819" s="19" t="s">
        <v>2171</v>
      </c>
      <c r="D1819" s="8" t="s">
        <v>17</v>
      </c>
      <c r="E1819" s="9">
        <v>4084962280</v>
      </c>
      <c r="F1819" s="9">
        <v>5456573216</v>
      </c>
      <c r="G1819" s="9">
        <f>IFERROR(F1819-E1819,0)</f>
        <v>1371610936</v>
      </c>
      <c r="H1819" s="36">
        <f>IFERROR((F1819/E1819-1)*100,0)</f>
        <v>33.577077142558089</v>
      </c>
      <c r="I1819" s="9">
        <v>9954400340</v>
      </c>
      <c r="J1819" s="10" t="s">
        <v>17</v>
      </c>
      <c r="K1819" s="8" t="s">
        <v>17</v>
      </c>
      <c r="L1819" s="7" t="s">
        <v>17</v>
      </c>
      <c r="M1819" s="7" t="s">
        <v>17</v>
      </c>
      <c r="N1819" s="9"/>
      <c r="O1819" s="9"/>
      <c r="P1819" s="9"/>
      <c r="Q1819" s="9"/>
      <c r="R1819" s="10" t="s">
        <v>17</v>
      </c>
      <c r="S1819" s="10" t="s">
        <v>17</v>
      </c>
      <c r="T1819" s="11" t="s">
        <v>17</v>
      </c>
    </row>
    <row r="1820" spans="1:20">
      <c r="A1820" s="1">
        <v>1</v>
      </c>
      <c r="B1820" s="1"/>
      <c r="C1820" s="2" t="s">
        <v>2172</v>
      </c>
      <c r="D1820" s="14" t="s">
        <v>17</v>
      </c>
      <c r="E1820" s="15"/>
      <c r="F1820" s="15"/>
      <c r="G1820" s="15"/>
      <c r="H1820" s="16" t="s">
        <v>17</v>
      </c>
      <c r="I1820" s="15"/>
      <c r="J1820" s="16" t="s">
        <v>17</v>
      </c>
      <c r="K1820" s="14" t="s">
        <v>17</v>
      </c>
      <c r="L1820" s="3" t="s">
        <v>17</v>
      </c>
      <c r="M1820" s="3" t="s">
        <v>17</v>
      </c>
      <c r="N1820" s="15"/>
      <c r="O1820" s="15"/>
      <c r="P1820" s="15"/>
      <c r="Q1820" s="15"/>
      <c r="R1820" s="16" t="s">
        <v>17</v>
      </c>
      <c r="S1820" s="16" t="s">
        <v>17</v>
      </c>
      <c r="T1820" s="17" t="s">
        <v>17</v>
      </c>
    </row>
    <row r="1821" spans="1:20" ht="30">
      <c r="A1821" s="6">
        <v>1</v>
      </c>
      <c r="B1821" s="6"/>
      <c r="C1821" s="19" t="s">
        <v>2173</v>
      </c>
      <c r="D1821" s="8" t="s">
        <v>17</v>
      </c>
      <c r="E1821" s="9"/>
      <c r="F1821" s="9"/>
      <c r="G1821" s="9"/>
      <c r="H1821" s="10" t="s">
        <v>17</v>
      </c>
      <c r="I1821" s="9"/>
      <c r="J1821" s="10" t="s">
        <v>17</v>
      </c>
      <c r="K1821" s="8" t="s">
        <v>17</v>
      </c>
      <c r="L1821" s="7" t="s">
        <v>17</v>
      </c>
      <c r="M1821" s="7" t="s">
        <v>17</v>
      </c>
      <c r="N1821" s="9"/>
      <c r="O1821" s="9"/>
      <c r="P1821" s="9"/>
      <c r="Q1821" s="9"/>
      <c r="R1821" s="10" t="s">
        <v>17</v>
      </c>
      <c r="S1821" s="10" t="s">
        <v>17</v>
      </c>
      <c r="T1821" s="11" t="s">
        <v>17</v>
      </c>
    </row>
    <row r="1822" spans="1:20" ht="42.75">
      <c r="A1822" s="6">
        <v>1</v>
      </c>
      <c r="B1822" s="6"/>
      <c r="C1822" s="7" t="s">
        <v>2174</v>
      </c>
      <c r="D1822" s="8" t="s">
        <v>30</v>
      </c>
      <c r="E1822" s="9">
        <v>53424478</v>
      </c>
      <c r="F1822" s="9">
        <v>71867516</v>
      </c>
      <c r="G1822" s="9">
        <f>IFERROR(F1822-E1822,0)</f>
        <v>18443038</v>
      </c>
      <c r="H1822" s="36">
        <f>IFERROR((F1822/E1822-1)*100,0)</f>
        <v>34.521699959333255</v>
      </c>
      <c r="I1822" s="9">
        <v>193777289</v>
      </c>
      <c r="J1822" s="12">
        <v>37.1</v>
      </c>
      <c r="K1822" s="8" t="s">
        <v>17</v>
      </c>
      <c r="L1822" s="7" t="s">
        <v>17</v>
      </c>
      <c r="M1822" s="7" t="s">
        <v>17</v>
      </c>
      <c r="N1822" s="9"/>
      <c r="O1822" s="9"/>
      <c r="P1822" s="9"/>
      <c r="Q1822" s="9"/>
      <c r="R1822" s="10" t="s">
        <v>17</v>
      </c>
      <c r="S1822" s="10" t="s">
        <v>17</v>
      </c>
      <c r="T1822" s="11" t="s">
        <v>17</v>
      </c>
    </row>
    <row r="1823" spans="1:20" ht="57">
      <c r="A1823" s="6">
        <v>1</v>
      </c>
      <c r="B1823" s="6"/>
      <c r="C1823" s="7" t="s">
        <v>2175</v>
      </c>
      <c r="D1823" s="8" t="s">
        <v>17</v>
      </c>
      <c r="E1823" s="9"/>
      <c r="F1823" s="9"/>
      <c r="G1823" s="9"/>
      <c r="H1823" s="10" t="s">
        <v>17</v>
      </c>
      <c r="I1823" s="9"/>
      <c r="J1823" s="10" t="s">
        <v>17</v>
      </c>
      <c r="K1823" s="8" t="s">
        <v>22</v>
      </c>
      <c r="L1823" s="7" t="s">
        <v>2176</v>
      </c>
      <c r="M1823" s="7" t="s">
        <v>2177</v>
      </c>
      <c r="N1823" s="9">
        <v>600</v>
      </c>
      <c r="O1823" s="9">
        <v>230</v>
      </c>
      <c r="P1823" s="9">
        <v>260</v>
      </c>
      <c r="Q1823" s="9">
        <v>231</v>
      </c>
      <c r="R1823" s="13">
        <v>38.5</v>
      </c>
      <c r="S1823" s="13">
        <v>0.4</v>
      </c>
      <c r="T1823" s="11" t="s">
        <v>3478</v>
      </c>
    </row>
    <row r="1824" spans="1:20" ht="42.75">
      <c r="A1824" s="6">
        <v>1</v>
      </c>
      <c r="B1824" s="6"/>
      <c r="C1824" s="6"/>
      <c r="D1824" s="8" t="s">
        <v>17</v>
      </c>
      <c r="E1824" s="9"/>
      <c r="F1824" s="9"/>
      <c r="G1824" s="9"/>
      <c r="H1824" s="10" t="s">
        <v>17</v>
      </c>
      <c r="I1824" s="9"/>
      <c r="J1824" s="10" t="s">
        <v>17</v>
      </c>
      <c r="K1824" s="8" t="s">
        <v>22</v>
      </c>
      <c r="L1824" s="7" t="s">
        <v>2176</v>
      </c>
      <c r="M1824" s="7" t="s">
        <v>2178</v>
      </c>
      <c r="N1824" s="9">
        <v>250</v>
      </c>
      <c r="O1824" s="9">
        <v>125</v>
      </c>
      <c r="P1824" s="9">
        <v>98</v>
      </c>
      <c r="Q1824" s="9">
        <v>148</v>
      </c>
      <c r="R1824" s="13">
        <v>59.2</v>
      </c>
      <c r="S1824" s="13">
        <v>18.399999999999999</v>
      </c>
      <c r="T1824" s="11" t="s">
        <v>3478</v>
      </c>
    </row>
    <row r="1825" spans="1:20" ht="71.25">
      <c r="A1825" s="6">
        <v>1</v>
      </c>
      <c r="B1825" s="6"/>
      <c r="C1825" s="6"/>
      <c r="D1825" s="8" t="s">
        <v>17</v>
      </c>
      <c r="E1825" s="9"/>
      <c r="F1825" s="9"/>
      <c r="G1825" s="9"/>
      <c r="H1825" s="10" t="s">
        <v>17</v>
      </c>
      <c r="I1825" s="9"/>
      <c r="J1825" s="10" t="s">
        <v>17</v>
      </c>
      <c r="K1825" s="8" t="s">
        <v>22</v>
      </c>
      <c r="L1825" s="7" t="s">
        <v>2176</v>
      </c>
      <c r="M1825" s="7" t="s">
        <v>2179</v>
      </c>
      <c r="N1825" s="9">
        <v>100</v>
      </c>
      <c r="O1825" s="9">
        <v>30</v>
      </c>
      <c r="P1825" s="9">
        <v>13</v>
      </c>
      <c r="Q1825" s="9">
        <v>14</v>
      </c>
      <c r="R1825" s="13">
        <v>14</v>
      </c>
      <c r="S1825" s="13">
        <v>-53.3</v>
      </c>
      <c r="T1825" s="11" t="s">
        <v>3479</v>
      </c>
    </row>
    <row r="1826" spans="1:20" ht="42.75">
      <c r="A1826" s="6">
        <v>1</v>
      </c>
      <c r="B1826" s="6"/>
      <c r="C1826" s="6"/>
      <c r="D1826" s="8" t="s">
        <v>17</v>
      </c>
      <c r="E1826" s="9"/>
      <c r="F1826" s="9"/>
      <c r="G1826" s="9"/>
      <c r="H1826" s="10" t="s">
        <v>17</v>
      </c>
      <c r="I1826" s="9"/>
      <c r="J1826" s="10" t="s">
        <v>17</v>
      </c>
      <c r="K1826" s="8" t="s">
        <v>22</v>
      </c>
      <c r="L1826" s="7" t="s">
        <v>2176</v>
      </c>
      <c r="M1826" s="7" t="s">
        <v>2180</v>
      </c>
      <c r="N1826" s="9">
        <v>10</v>
      </c>
      <c r="O1826" s="9">
        <v>0</v>
      </c>
      <c r="P1826" s="9">
        <v>6</v>
      </c>
      <c r="Q1826" s="9">
        <v>0</v>
      </c>
      <c r="R1826" s="13">
        <v>0</v>
      </c>
      <c r="S1826" s="13">
        <v>0</v>
      </c>
      <c r="T1826" s="11" t="s">
        <v>17</v>
      </c>
    </row>
    <row r="1827" spans="1:20" ht="57">
      <c r="A1827" s="6">
        <v>1</v>
      </c>
      <c r="B1827" s="6"/>
      <c r="C1827" s="6"/>
      <c r="D1827" s="8" t="s">
        <v>17</v>
      </c>
      <c r="E1827" s="9"/>
      <c r="F1827" s="9"/>
      <c r="G1827" s="9"/>
      <c r="H1827" s="10" t="s">
        <v>17</v>
      </c>
      <c r="I1827" s="9"/>
      <c r="J1827" s="10" t="s">
        <v>17</v>
      </c>
      <c r="K1827" s="8" t="s">
        <v>22</v>
      </c>
      <c r="L1827" s="7" t="s">
        <v>2176</v>
      </c>
      <c r="M1827" s="7" t="s">
        <v>2181</v>
      </c>
      <c r="N1827" s="9">
        <v>150</v>
      </c>
      <c r="O1827" s="9">
        <v>50</v>
      </c>
      <c r="P1827" s="9">
        <v>148</v>
      </c>
      <c r="Q1827" s="9">
        <v>16</v>
      </c>
      <c r="R1827" s="13">
        <v>10.7</v>
      </c>
      <c r="S1827" s="13">
        <v>-68</v>
      </c>
      <c r="T1827" s="11" t="s">
        <v>3480</v>
      </c>
    </row>
    <row r="1828" spans="1:20" ht="57">
      <c r="A1828" s="6">
        <v>1</v>
      </c>
      <c r="B1828" s="6"/>
      <c r="C1828" s="6"/>
      <c r="D1828" s="8" t="s">
        <v>17</v>
      </c>
      <c r="E1828" s="9"/>
      <c r="F1828" s="9"/>
      <c r="G1828" s="9"/>
      <c r="H1828" s="10" t="s">
        <v>17</v>
      </c>
      <c r="I1828" s="9"/>
      <c r="J1828" s="10" t="s">
        <v>17</v>
      </c>
      <c r="K1828" s="8" t="s">
        <v>22</v>
      </c>
      <c r="L1828" s="7" t="s">
        <v>2176</v>
      </c>
      <c r="M1828" s="7" t="s">
        <v>2182</v>
      </c>
      <c r="N1828" s="9">
        <v>100</v>
      </c>
      <c r="O1828" s="9">
        <v>50</v>
      </c>
      <c r="P1828" s="9">
        <v>36</v>
      </c>
      <c r="Q1828" s="9">
        <v>57</v>
      </c>
      <c r="R1828" s="13">
        <v>57</v>
      </c>
      <c r="S1828" s="13">
        <v>14</v>
      </c>
      <c r="T1828" s="11" t="s">
        <v>3481</v>
      </c>
    </row>
    <row r="1829" spans="1:20" ht="57">
      <c r="A1829" s="6">
        <v>1</v>
      </c>
      <c r="B1829" s="6"/>
      <c r="C1829" s="6"/>
      <c r="D1829" s="8" t="s">
        <v>17</v>
      </c>
      <c r="E1829" s="9"/>
      <c r="F1829" s="9"/>
      <c r="G1829" s="9"/>
      <c r="H1829" s="10" t="s">
        <v>17</v>
      </c>
      <c r="I1829" s="9"/>
      <c r="J1829" s="10" t="s">
        <v>17</v>
      </c>
      <c r="K1829" s="8" t="s">
        <v>22</v>
      </c>
      <c r="L1829" s="7" t="s">
        <v>2176</v>
      </c>
      <c r="M1829" s="7" t="s">
        <v>2183</v>
      </c>
      <c r="N1829" s="9">
        <v>10</v>
      </c>
      <c r="O1829" s="9">
        <v>5</v>
      </c>
      <c r="P1829" s="9">
        <v>8</v>
      </c>
      <c r="Q1829" s="9">
        <v>0</v>
      </c>
      <c r="R1829" s="13">
        <v>0</v>
      </c>
      <c r="S1829" s="13">
        <v>-100</v>
      </c>
      <c r="T1829" s="11" t="s">
        <v>3482</v>
      </c>
    </row>
    <row r="1830" spans="1:20" ht="57">
      <c r="A1830" s="6">
        <v>1</v>
      </c>
      <c r="B1830" s="6"/>
      <c r="C1830" s="6"/>
      <c r="D1830" s="8" t="s">
        <v>17</v>
      </c>
      <c r="E1830" s="9"/>
      <c r="F1830" s="9"/>
      <c r="G1830" s="9"/>
      <c r="H1830" s="10" t="s">
        <v>17</v>
      </c>
      <c r="I1830" s="9"/>
      <c r="J1830" s="10" t="s">
        <v>17</v>
      </c>
      <c r="K1830" s="8" t="s">
        <v>22</v>
      </c>
      <c r="L1830" s="7" t="s">
        <v>2176</v>
      </c>
      <c r="M1830" s="7" t="s">
        <v>2184</v>
      </c>
      <c r="N1830" s="9">
        <v>10</v>
      </c>
      <c r="O1830" s="9">
        <v>5</v>
      </c>
      <c r="P1830" s="9">
        <v>0</v>
      </c>
      <c r="Q1830" s="9">
        <v>0</v>
      </c>
      <c r="R1830" s="13">
        <v>0</v>
      </c>
      <c r="S1830" s="13">
        <v>-100</v>
      </c>
      <c r="T1830" s="11" t="s">
        <v>3482</v>
      </c>
    </row>
    <row r="1831" spans="1:20" ht="30">
      <c r="A1831" s="6">
        <v>1</v>
      </c>
      <c r="B1831" s="6"/>
      <c r="C1831" s="19" t="s">
        <v>2185</v>
      </c>
      <c r="D1831" s="8" t="s">
        <v>17</v>
      </c>
      <c r="E1831" s="9"/>
      <c r="F1831" s="9"/>
      <c r="G1831" s="9"/>
      <c r="H1831" s="10" t="s">
        <v>17</v>
      </c>
      <c r="I1831" s="9"/>
      <c r="J1831" s="10" t="s">
        <v>17</v>
      </c>
      <c r="K1831" s="8" t="s">
        <v>17</v>
      </c>
      <c r="L1831" s="7" t="s">
        <v>17</v>
      </c>
      <c r="M1831" s="7" t="s">
        <v>17</v>
      </c>
      <c r="N1831" s="9"/>
      <c r="O1831" s="9"/>
      <c r="P1831" s="9"/>
      <c r="Q1831" s="9"/>
      <c r="R1831" s="10" t="s">
        <v>17</v>
      </c>
      <c r="S1831" s="10" t="s">
        <v>17</v>
      </c>
      <c r="T1831" s="11" t="s">
        <v>17</v>
      </c>
    </row>
    <row r="1832" spans="1:20" ht="28.5">
      <c r="A1832" s="6">
        <v>1</v>
      </c>
      <c r="B1832" s="6"/>
      <c r="C1832" s="7" t="s">
        <v>2186</v>
      </c>
      <c r="D1832" s="8" t="s">
        <v>30</v>
      </c>
      <c r="E1832" s="9">
        <v>168289930</v>
      </c>
      <c r="F1832" s="9">
        <v>208888734</v>
      </c>
      <c r="G1832" s="9">
        <f>IFERROR(F1832-E1832,0)</f>
        <v>40598804</v>
      </c>
      <c r="H1832" s="36">
        <f>IFERROR((F1832/E1832-1)*100,0)</f>
        <v>24.124321639446865</v>
      </c>
      <c r="I1832" s="9">
        <v>417176547</v>
      </c>
      <c r="J1832" s="12">
        <v>50.1</v>
      </c>
      <c r="K1832" s="8" t="s">
        <v>17</v>
      </c>
      <c r="L1832" s="7" t="s">
        <v>17</v>
      </c>
      <c r="M1832" s="7" t="s">
        <v>17</v>
      </c>
      <c r="N1832" s="9"/>
      <c r="O1832" s="9"/>
      <c r="P1832" s="9"/>
      <c r="Q1832" s="9"/>
      <c r="R1832" s="10" t="s">
        <v>17</v>
      </c>
      <c r="S1832" s="10" t="s">
        <v>17</v>
      </c>
      <c r="T1832" s="11" t="s">
        <v>17</v>
      </c>
    </row>
    <row r="1833" spans="1:20" ht="85.5">
      <c r="A1833" s="6">
        <v>1</v>
      </c>
      <c r="B1833" s="6"/>
      <c r="C1833" s="7" t="s">
        <v>2187</v>
      </c>
      <c r="D1833" s="8" t="s">
        <v>17</v>
      </c>
      <c r="E1833" s="9"/>
      <c r="F1833" s="9"/>
      <c r="G1833" s="9"/>
      <c r="H1833" s="10" t="s">
        <v>17</v>
      </c>
      <c r="I1833" s="9"/>
      <c r="J1833" s="10" t="s">
        <v>17</v>
      </c>
      <c r="K1833" s="8" t="s">
        <v>22</v>
      </c>
      <c r="L1833" s="7" t="s">
        <v>32</v>
      </c>
      <c r="M1833" s="7" t="s">
        <v>33</v>
      </c>
      <c r="N1833" s="9">
        <v>122000</v>
      </c>
      <c r="O1833" s="9">
        <v>49300</v>
      </c>
      <c r="P1833" s="9">
        <v>50704</v>
      </c>
      <c r="Q1833" s="9">
        <v>50351</v>
      </c>
      <c r="R1833" s="13">
        <v>41.3</v>
      </c>
      <c r="S1833" s="13">
        <v>2.1</v>
      </c>
      <c r="T1833" s="11" t="s">
        <v>3483</v>
      </c>
    </row>
    <row r="1834" spans="1:20" ht="71.25">
      <c r="A1834" s="6">
        <v>1</v>
      </c>
      <c r="B1834" s="6"/>
      <c r="C1834" s="6"/>
      <c r="D1834" s="8" t="s">
        <v>17</v>
      </c>
      <c r="E1834" s="9"/>
      <c r="F1834" s="9"/>
      <c r="G1834" s="9"/>
      <c r="H1834" s="10" t="s">
        <v>17</v>
      </c>
      <c r="I1834" s="9"/>
      <c r="J1834" s="10" t="s">
        <v>17</v>
      </c>
      <c r="K1834" s="8" t="s">
        <v>22</v>
      </c>
      <c r="L1834" s="7" t="s">
        <v>32</v>
      </c>
      <c r="M1834" s="7" t="s">
        <v>34</v>
      </c>
      <c r="N1834" s="9">
        <v>167000</v>
      </c>
      <c r="O1834" s="9">
        <v>70000</v>
      </c>
      <c r="P1834" s="9">
        <v>82884</v>
      </c>
      <c r="Q1834" s="9">
        <v>93356</v>
      </c>
      <c r="R1834" s="10">
        <v>55.9</v>
      </c>
      <c r="S1834" s="13">
        <v>33.4</v>
      </c>
      <c r="T1834" s="11" t="s">
        <v>3484</v>
      </c>
    </row>
    <row r="1835" spans="1:20" ht="42.75">
      <c r="A1835" s="6">
        <v>1</v>
      </c>
      <c r="B1835" s="6"/>
      <c r="C1835" s="6"/>
      <c r="D1835" s="8" t="s">
        <v>17</v>
      </c>
      <c r="E1835" s="9"/>
      <c r="F1835" s="9"/>
      <c r="G1835" s="9"/>
      <c r="H1835" s="10" t="s">
        <v>17</v>
      </c>
      <c r="I1835" s="9"/>
      <c r="J1835" s="10" t="s">
        <v>17</v>
      </c>
      <c r="K1835" s="8" t="s">
        <v>22</v>
      </c>
      <c r="L1835" s="7" t="s">
        <v>1128</v>
      </c>
      <c r="M1835" s="7" t="s">
        <v>341</v>
      </c>
      <c r="N1835" s="9">
        <v>35000</v>
      </c>
      <c r="O1835" s="9">
        <v>16000</v>
      </c>
      <c r="P1835" s="9">
        <v>40800</v>
      </c>
      <c r="Q1835" s="9">
        <v>13000</v>
      </c>
      <c r="R1835" s="10">
        <v>37.1</v>
      </c>
      <c r="S1835" s="13">
        <v>-18.7</v>
      </c>
      <c r="T1835" s="11" t="s">
        <v>3485</v>
      </c>
    </row>
    <row r="1836" spans="1:20" ht="28.5">
      <c r="A1836" s="6">
        <v>1</v>
      </c>
      <c r="B1836" s="6"/>
      <c r="C1836" s="6"/>
      <c r="D1836" s="8" t="s">
        <v>17</v>
      </c>
      <c r="E1836" s="9"/>
      <c r="F1836" s="9"/>
      <c r="G1836" s="9"/>
      <c r="H1836" s="10" t="s">
        <v>17</v>
      </c>
      <c r="I1836" s="9"/>
      <c r="J1836" s="10" t="s">
        <v>17</v>
      </c>
      <c r="K1836" s="8" t="s">
        <v>22</v>
      </c>
      <c r="L1836" s="7" t="s">
        <v>2188</v>
      </c>
      <c r="M1836" s="7" t="s">
        <v>176</v>
      </c>
      <c r="N1836" s="9">
        <v>43</v>
      </c>
      <c r="O1836" s="9">
        <v>20</v>
      </c>
      <c r="P1836" s="9">
        <v>19</v>
      </c>
      <c r="Q1836" s="9">
        <v>8</v>
      </c>
      <c r="R1836" s="10">
        <v>18.600000000000001</v>
      </c>
      <c r="S1836" s="13">
        <v>-60</v>
      </c>
      <c r="T1836" s="11" t="s">
        <v>3486</v>
      </c>
    </row>
    <row r="1837" spans="1:20" ht="57">
      <c r="A1837" s="6">
        <v>1</v>
      </c>
      <c r="B1837" s="6"/>
      <c r="C1837" s="6"/>
      <c r="D1837" s="8" t="s">
        <v>17</v>
      </c>
      <c r="E1837" s="9"/>
      <c r="F1837" s="9"/>
      <c r="G1837" s="9"/>
      <c r="H1837" s="10" t="s">
        <v>17</v>
      </c>
      <c r="I1837" s="9"/>
      <c r="J1837" s="10" t="s">
        <v>17</v>
      </c>
      <c r="K1837" s="8" t="s">
        <v>22</v>
      </c>
      <c r="L1837" s="7" t="s">
        <v>2189</v>
      </c>
      <c r="M1837" s="7" t="s">
        <v>48</v>
      </c>
      <c r="N1837" s="9">
        <v>56500</v>
      </c>
      <c r="O1837" s="9">
        <v>20500</v>
      </c>
      <c r="P1837" s="9">
        <v>82808</v>
      </c>
      <c r="Q1837" s="9">
        <v>17081</v>
      </c>
      <c r="R1837" s="10">
        <v>30.2</v>
      </c>
      <c r="S1837" s="13">
        <v>-16.7</v>
      </c>
      <c r="T1837" s="11" t="s">
        <v>3487</v>
      </c>
    </row>
    <row r="1838" spans="1:20" ht="42.75">
      <c r="A1838" s="6">
        <v>1</v>
      </c>
      <c r="B1838" s="6"/>
      <c r="C1838" s="6"/>
      <c r="D1838" s="8" t="s">
        <v>17</v>
      </c>
      <c r="E1838" s="9"/>
      <c r="F1838" s="9"/>
      <c r="G1838" s="9"/>
      <c r="H1838" s="10" t="s">
        <v>17</v>
      </c>
      <c r="I1838" s="9"/>
      <c r="J1838" s="10" t="s">
        <v>17</v>
      </c>
      <c r="K1838" s="8" t="s">
        <v>22</v>
      </c>
      <c r="L1838" s="7" t="s">
        <v>2190</v>
      </c>
      <c r="M1838" s="7" t="s">
        <v>48</v>
      </c>
      <c r="N1838" s="9">
        <v>1400</v>
      </c>
      <c r="O1838" s="9">
        <v>650</v>
      </c>
      <c r="P1838" s="9">
        <v>657</v>
      </c>
      <c r="Q1838" s="9">
        <v>0</v>
      </c>
      <c r="R1838" s="10">
        <v>0</v>
      </c>
      <c r="S1838" s="13">
        <v>-100</v>
      </c>
      <c r="T1838" s="11" t="s">
        <v>3488</v>
      </c>
    </row>
    <row r="1839" spans="1:20" ht="57">
      <c r="A1839" s="6">
        <v>1</v>
      </c>
      <c r="B1839" s="6"/>
      <c r="C1839" s="6"/>
      <c r="D1839" s="8" t="s">
        <v>17</v>
      </c>
      <c r="E1839" s="9"/>
      <c r="F1839" s="9"/>
      <c r="G1839" s="9"/>
      <c r="H1839" s="10" t="s">
        <v>17</v>
      </c>
      <c r="I1839" s="9"/>
      <c r="J1839" s="10" t="s">
        <v>17</v>
      </c>
      <c r="K1839" s="8" t="s">
        <v>22</v>
      </c>
      <c r="L1839" s="7" t="s">
        <v>2191</v>
      </c>
      <c r="M1839" s="7" t="s">
        <v>749</v>
      </c>
      <c r="N1839" s="9">
        <v>21</v>
      </c>
      <c r="O1839" s="9">
        <v>9</v>
      </c>
      <c r="P1839" s="9">
        <v>12</v>
      </c>
      <c r="Q1839" s="9">
        <v>23</v>
      </c>
      <c r="R1839" s="10">
        <v>109.5</v>
      </c>
      <c r="S1839" s="13">
        <v>155.6</v>
      </c>
      <c r="T1839" s="11" t="s">
        <v>3489</v>
      </c>
    </row>
    <row r="1840" spans="1:20" ht="57">
      <c r="A1840" s="6">
        <v>1</v>
      </c>
      <c r="B1840" s="6"/>
      <c r="C1840" s="6"/>
      <c r="D1840" s="8" t="s">
        <v>17</v>
      </c>
      <c r="E1840" s="9"/>
      <c r="F1840" s="9"/>
      <c r="G1840" s="9"/>
      <c r="H1840" s="10" t="s">
        <v>17</v>
      </c>
      <c r="I1840" s="9"/>
      <c r="J1840" s="10" t="s">
        <v>17</v>
      </c>
      <c r="K1840" s="8" t="s">
        <v>22</v>
      </c>
      <c r="L1840" s="7" t="s">
        <v>2192</v>
      </c>
      <c r="M1840" s="7" t="s">
        <v>2193</v>
      </c>
      <c r="N1840" s="9">
        <v>1400000</v>
      </c>
      <c r="O1840" s="9">
        <v>650000</v>
      </c>
      <c r="P1840" s="9">
        <v>889780</v>
      </c>
      <c r="Q1840" s="9">
        <v>1489806</v>
      </c>
      <c r="R1840" s="10">
        <v>106.4</v>
      </c>
      <c r="S1840" s="13">
        <v>129.19999999999999</v>
      </c>
      <c r="T1840" s="11" t="s">
        <v>3490</v>
      </c>
    </row>
    <row r="1841" spans="1:20">
      <c r="A1841" s="6">
        <v>1</v>
      </c>
      <c r="B1841" s="6"/>
      <c r="C1841" s="6"/>
      <c r="D1841" s="6"/>
      <c r="E1841" s="6"/>
      <c r="F1841" s="6"/>
      <c r="G1841" s="6"/>
      <c r="H1841" s="6"/>
      <c r="I1841" s="6"/>
      <c r="J1841" s="6"/>
      <c r="K1841" s="6"/>
      <c r="L1841" s="6"/>
      <c r="M1841" s="6"/>
      <c r="N1841" s="6"/>
      <c r="O1841" s="6"/>
      <c r="P1841" s="6"/>
      <c r="Q1841" s="9"/>
      <c r="R1841" s="10"/>
      <c r="S1841" s="13"/>
      <c r="T1841" s="11"/>
    </row>
    <row r="1842" spans="1:20">
      <c r="A1842" s="6">
        <v>1</v>
      </c>
      <c r="B1842" s="6"/>
      <c r="C1842" s="6"/>
      <c r="D1842" s="8" t="s">
        <v>17</v>
      </c>
      <c r="E1842" s="9"/>
      <c r="F1842" s="9"/>
      <c r="G1842" s="9"/>
      <c r="H1842" s="10" t="s">
        <v>17</v>
      </c>
      <c r="I1842" s="9"/>
      <c r="J1842" s="10" t="s">
        <v>17</v>
      </c>
      <c r="K1842" s="8" t="s">
        <v>22</v>
      </c>
      <c r="L1842" s="7" t="s">
        <v>2194</v>
      </c>
      <c r="M1842" s="7" t="s">
        <v>1141</v>
      </c>
      <c r="N1842" s="9">
        <v>41000</v>
      </c>
      <c r="O1842" s="9">
        <v>19500</v>
      </c>
      <c r="P1842" s="9">
        <v>14066</v>
      </c>
      <c r="Q1842" s="9">
        <v>19507</v>
      </c>
      <c r="R1842" s="10">
        <v>47.6</v>
      </c>
      <c r="S1842" s="13">
        <v>0</v>
      </c>
      <c r="T1842" s="11"/>
    </row>
    <row r="1843" spans="1:20" ht="171">
      <c r="A1843" s="6">
        <v>1</v>
      </c>
      <c r="B1843" s="6"/>
      <c r="C1843" s="6"/>
      <c r="D1843" s="8" t="s">
        <v>17</v>
      </c>
      <c r="E1843" s="9"/>
      <c r="F1843" s="9"/>
      <c r="G1843" s="9"/>
      <c r="H1843" s="10" t="s">
        <v>17</v>
      </c>
      <c r="I1843" s="9"/>
      <c r="J1843" s="10" t="s">
        <v>17</v>
      </c>
      <c r="K1843" s="8" t="s">
        <v>22</v>
      </c>
      <c r="L1843" s="7" t="s">
        <v>2195</v>
      </c>
      <c r="M1843" s="7" t="s">
        <v>1141</v>
      </c>
      <c r="N1843" s="9">
        <v>115034</v>
      </c>
      <c r="O1843" s="9">
        <v>57147</v>
      </c>
      <c r="P1843" s="9">
        <v>30716</v>
      </c>
      <c r="Q1843" s="9">
        <v>52163</v>
      </c>
      <c r="R1843" s="10">
        <v>45.3</v>
      </c>
      <c r="S1843" s="13">
        <v>-8.6999999999999993</v>
      </c>
      <c r="T1843" s="11" t="s">
        <v>3491</v>
      </c>
    </row>
    <row r="1844" spans="1:20">
      <c r="A1844" s="6">
        <v>1</v>
      </c>
      <c r="B1844" s="6"/>
      <c r="C1844" s="6"/>
      <c r="D1844" s="6"/>
      <c r="E1844" s="6"/>
      <c r="F1844" s="6"/>
      <c r="G1844" s="6"/>
      <c r="H1844" s="6"/>
      <c r="I1844" s="6"/>
      <c r="J1844" s="6"/>
      <c r="K1844" s="6"/>
      <c r="L1844" s="6"/>
      <c r="M1844" s="6"/>
      <c r="N1844" s="6"/>
      <c r="O1844" s="6"/>
      <c r="P1844" s="6"/>
      <c r="Q1844" s="9"/>
      <c r="R1844" s="10"/>
      <c r="S1844" s="13"/>
      <c r="T1844" s="11"/>
    </row>
    <row r="1845" spans="1:20" ht="57">
      <c r="A1845" s="6">
        <v>1</v>
      </c>
      <c r="B1845" s="6"/>
      <c r="C1845" s="6"/>
      <c r="D1845" s="8" t="s">
        <v>17</v>
      </c>
      <c r="E1845" s="9"/>
      <c r="F1845" s="9"/>
      <c r="G1845" s="9"/>
      <c r="H1845" s="10" t="s">
        <v>17</v>
      </c>
      <c r="I1845" s="9"/>
      <c r="J1845" s="10" t="s">
        <v>17</v>
      </c>
      <c r="K1845" s="8" t="s">
        <v>22</v>
      </c>
      <c r="L1845" s="7" t="s">
        <v>2196</v>
      </c>
      <c r="M1845" s="7" t="s">
        <v>1141</v>
      </c>
      <c r="N1845" s="9">
        <v>346500</v>
      </c>
      <c r="O1845" s="9">
        <v>165500</v>
      </c>
      <c r="P1845" s="9">
        <v>8630</v>
      </c>
      <c r="Q1845" s="9">
        <v>105006</v>
      </c>
      <c r="R1845" s="10">
        <v>30.3</v>
      </c>
      <c r="S1845" s="13">
        <v>-36.6</v>
      </c>
      <c r="T1845" s="11" t="s">
        <v>3492</v>
      </c>
    </row>
    <row r="1846" spans="1:20">
      <c r="A1846" s="6">
        <v>1</v>
      </c>
      <c r="B1846" s="6"/>
      <c r="C1846" s="6"/>
      <c r="D1846" s="6"/>
      <c r="E1846" s="6"/>
      <c r="F1846" s="6"/>
      <c r="G1846" s="6"/>
      <c r="H1846" s="6"/>
      <c r="I1846" s="6"/>
      <c r="J1846" s="6"/>
      <c r="K1846" s="6"/>
      <c r="L1846" s="6"/>
      <c r="M1846" s="6"/>
      <c r="N1846" s="6"/>
      <c r="O1846" s="6"/>
      <c r="P1846" s="6"/>
      <c r="Q1846" s="9"/>
      <c r="R1846" s="10"/>
      <c r="S1846" s="13"/>
      <c r="T1846" s="11"/>
    </row>
    <row r="1847" spans="1:20" ht="114">
      <c r="A1847" s="6">
        <v>1</v>
      </c>
      <c r="B1847" s="6"/>
      <c r="C1847" s="6"/>
      <c r="D1847" s="8" t="s">
        <v>17</v>
      </c>
      <c r="E1847" s="9"/>
      <c r="F1847" s="9"/>
      <c r="G1847" s="9"/>
      <c r="H1847" s="10" t="s">
        <v>17</v>
      </c>
      <c r="I1847" s="9"/>
      <c r="J1847" s="10" t="s">
        <v>17</v>
      </c>
      <c r="K1847" s="8" t="s">
        <v>22</v>
      </c>
      <c r="L1847" s="7" t="s">
        <v>2197</v>
      </c>
      <c r="M1847" s="7" t="s">
        <v>2198</v>
      </c>
      <c r="N1847" s="9">
        <v>70370</v>
      </c>
      <c r="O1847" s="9">
        <v>35100</v>
      </c>
      <c r="P1847" s="9">
        <v>53866</v>
      </c>
      <c r="Q1847" s="9">
        <v>98556</v>
      </c>
      <c r="R1847" s="10">
        <v>140.1</v>
      </c>
      <c r="S1847" s="13">
        <v>180.8</v>
      </c>
      <c r="T1847" s="11" t="s">
        <v>3493</v>
      </c>
    </row>
    <row r="1848" spans="1:20" ht="57">
      <c r="A1848" s="6">
        <v>1</v>
      </c>
      <c r="B1848" s="6"/>
      <c r="C1848" s="6"/>
      <c r="D1848" s="8" t="s">
        <v>17</v>
      </c>
      <c r="E1848" s="9"/>
      <c r="F1848" s="9"/>
      <c r="G1848" s="9"/>
      <c r="H1848" s="10" t="s">
        <v>17</v>
      </c>
      <c r="I1848" s="9"/>
      <c r="J1848" s="10" t="s">
        <v>17</v>
      </c>
      <c r="K1848" s="8" t="s">
        <v>22</v>
      </c>
      <c r="L1848" s="7" t="s">
        <v>45</v>
      </c>
      <c r="M1848" s="7" t="s">
        <v>46</v>
      </c>
      <c r="N1848" s="9">
        <v>21000</v>
      </c>
      <c r="O1848" s="9">
        <v>10500</v>
      </c>
      <c r="P1848" s="9">
        <v>11871</v>
      </c>
      <c r="Q1848" s="9">
        <v>8286</v>
      </c>
      <c r="R1848" s="10">
        <v>39.5</v>
      </c>
      <c r="S1848" s="13">
        <v>-21.1</v>
      </c>
      <c r="T1848" s="11" t="s">
        <v>3494</v>
      </c>
    </row>
    <row r="1849" spans="1:20">
      <c r="A1849" s="6">
        <v>1</v>
      </c>
      <c r="B1849" s="6"/>
      <c r="C1849" s="6"/>
      <c r="D1849" s="6"/>
      <c r="E1849" s="6"/>
      <c r="F1849" s="6"/>
      <c r="G1849" s="6"/>
      <c r="H1849" s="6"/>
      <c r="I1849" s="6"/>
      <c r="J1849" s="6"/>
      <c r="K1849" s="6"/>
      <c r="L1849" s="6"/>
      <c r="M1849" s="6"/>
      <c r="N1849" s="6"/>
      <c r="O1849" s="6"/>
      <c r="P1849" s="6"/>
      <c r="Q1849" s="6"/>
      <c r="R1849" s="6"/>
      <c r="S1849" s="6"/>
      <c r="T1849" s="11"/>
    </row>
    <row r="1850" spans="1:20" ht="30">
      <c r="A1850" s="6">
        <v>1</v>
      </c>
      <c r="B1850" s="6"/>
      <c r="C1850" s="19" t="s">
        <v>2199</v>
      </c>
      <c r="D1850" s="8" t="s">
        <v>17</v>
      </c>
      <c r="E1850" s="9"/>
      <c r="F1850" s="9"/>
      <c r="G1850" s="9"/>
      <c r="H1850" s="10" t="s">
        <v>17</v>
      </c>
      <c r="I1850" s="9"/>
      <c r="J1850" s="10" t="s">
        <v>17</v>
      </c>
      <c r="K1850" s="8" t="s">
        <v>17</v>
      </c>
      <c r="L1850" s="7" t="s">
        <v>17</v>
      </c>
      <c r="M1850" s="7" t="s">
        <v>17</v>
      </c>
      <c r="N1850" s="9"/>
      <c r="O1850" s="9"/>
      <c r="P1850" s="9"/>
      <c r="Q1850" s="9"/>
      <c r="R1850" s="10" t="s">
        <v>17</v>
      </c>
      <c r="S1850" s="10" t="s">
        <v>17</v>
      </c>
      <c r="T1850" s="11" t="s">
        <v>17</v>
      </c>
    </row>
    <row r="1851" spans="1:20" ht="42.75">
      <c r="A1851" s="6">
        <v>1</v>
      </c>
      <c r="B1851" s="6"/>
      <c r="C1851" s="7" t="s">
        <v>2200</v>
      </c>
      <c r="D1851" s="8" t="s">
        <v>30</v>
      </c>
      <c r="E1851" s="9">
        <v>45979131</v>
      </c>
      <c r="F1851" s="9">
        <v>51659383</v>
      </c>
      <c r="G1851" s="9">
        <f>IFERROR(F1851-E1851,0)</f>
        <v>5680252</v>
      </c>
      <c r="H1851" s="36">
        <f>IFERROR((F1851/E1851-1)*100,0)</f>
        <v>12.353978590852455</v>
      </c>
      <c r="I1851" s="9">
        <v>155691319</v>
      </c>
      <c r="J1851" s="12">
        <v>33.200000000000003</v>
      </c>
      <c r="K1851" s="8" t="s">
        <v>17</v>
      </c>
      <c r="L1851" s="7" t="s">
        <v>17</v>
      </c>
      <c r="M1851" s="7" t="s">
        <v>17</v>
      </c>
      <c r="N1851" s="9"/>
      <c r="O1851" s="9"/>
      <c r="P1851" s="9"/>
      <c r="Q1851" s="9"/>
      <c r="R1851" s="10" t="s">
        <v>17</v>
      </c>
      <c r="S1851" s="10" t="s">
        <v>17</v>
      </c>
      <c r="T1851" s="11" t="s">
        <v>17</v>
      </c>
    </row>
    <row r="1852" spans="1:20" ht="28.5">
      <c r="A1852" s="6">
        <v>1</v>
      </c>
      <c r="B1852" s="6"/>
      <c r="C1852" s="7" t="s">
        <v>2201</v>
      </c>
      <c r="D1852" s="8" t="s">
        <v>17</v>
      </c>
      <c r="E1852" s="9"/>
      <c r="F1852" s="9"/>
      <c r="G1852" s="9"/>
      <c r="H1852" s="10" t="s">
        <v>17</v>
      </c>
      <c r="I1852" s="9"/>
      <c r="J1852" s="10" t="s">
        <v>17</v>
      </c>
      <c r="K1852" s="8" t="s">
        <v>22</v>
      </c>
      <c r="L1852" s="7" t="s">
        <v>2202</v>
      </c>
      <c r="M1852" s="7" t="s">
        <v>1936</v>
      </c>
      <c r="N1852" s="9">
        <v>159</v>
      </c>
      <c r="O1852" s="9">
        <v>144</v>
      </c>
      <c r="P1852" s="9">
        <v>64</v>
      </c>
      <c r="Q1852" s="9">
        <v>24</v>
      </c>
      <c r="R1852" s="10" t="s">
        <v>62</v>
      </c>
      <c r="S1852" s="13">
        <v>-83.3</v>
      </c>
      <c r="T1852" s="11" t="s">
        <v>3495</v>
      </c>
    </row>
    <row r="1853" spans="1:20" ht="28.5">
      <c r="A1853" s="6">
        <v>1</v>
      </c>
      <c r="B1853" s="6"/>
      <c r="C1853" s="6"/>
      <c r="D1853" s="8" t="s">
        <v>17</v>
      </c>
      <c r="E1853" s="9"/>
      <c r="F1853" s="9"/>
      <c r="G1853" s="9"/>
      <c r="H1853" s="10" t="s">
        <v>17</v>
      </c>
      <c r="I1853" s="9"/>
      <c r="J1853" s="10" t="s">
        <v>17</v>
      </c>
      <c r="K1853" s="8" t="s">
        <v>22</v>
      </c>
      <c r="L1853" s="7" t="s">
        <v>2203</v>
      </c>
      <c r="M1853" s="7" t="s">
        <v>2204</v>
      </c>
      <c r="N1853" s="9">
        <v>217</v>
      </c>
      <c r="O1853" s="9">
        <v>74</v>
      </c>
      <c r="P1853" s="9">
        <v>124</v>
      </c>
      <c r="Q1853" s="9">
        <v>58</v>
      </c>
      <c r="R1853" s="13">
        <v>26.7</v>
      </c>
      <c r="S1853" s="13">
        <v>-21.6</v>
      </c>
      <c r="T1853" s="11" t="s">
        <v>3496</v>
      </c>
    </row>
    <row r="1854" spans="1:20" ht="28.5">
      <c r="A1854" s="6">
        <v>1</v>
      </c>
      <c r="B1854" s="6"/>
      <c r="C1854" s="6"/>
      <c r="D1854" s="8" t="s">
        <v>17</v>
      </c>
      <c r="E1854" s="9"/>
      <c r="F1854" s="9"/>
      <c r="G1854" s="9"/>
      <c r="H1854" s="10" t="s">
        <v>17</v>
      </c>
      <c r="I1854" s="9"/>
      <c r="J1854" s="10" t="s">
        <v>17</v>
      </c>
      <c r="K1854" s="8" t="s">
        <v>22</v>
      </c>
      <c r="L1854" s="7" t="s">
        <v>2203</v>
      </c>
      <c r="M1854" s="7" t="s">
        <v>2205</v>
      </c>
      <c r="N1854" s="9">
        <v>240</v>
      </c>
      <c r="O1854" s="9">
        <v>74</v>
      </c>
      <c r="P1854" s="9">
        <v>244</v>
      </c>
      <c r="Q1854" s="9">
        <v>79</v>
      </c>
      <c r="R1854" s="13">
        <v>32.9</v>
      </c>
      <c r="S1854" s="13">
        <v>6.8</v>
      </c>
      <c r="T1854" s="11" t="s">
        <v>3497</v>
      </c>
    </row>
    <row r="1855" spans="1:20">
      <c r="A1855" s="6">
        <v>1</v>
      </c>
      <c r="B1855" s="6"/>
      <c r="C1855" s="6"/>
      <c r="D1855" s="8" t="s">
        <v>17</v>
      </c>
      <c r="E1855" s="9"/>
      <c r="F1855" s="9"/>
      <c r="G1855" s="9"/>
      <c r="H1855" s="10" t="s">
        <v>17</v>
      </c>
      <c r="I1855" s="9"/>
      <c r="J1855" s="10" t="s">
        <v>17</v>
      </c>
      <c r="K1855" s="8" t="s">
        <v>22</v>
      </c>
      <c r="L1855" s="7" t="s">
        <v>2206</v>
      </c>
      <c r="M1855" s="7" t="s">
        <v>341</v>
      </c>
      <c r="N1855" s="9">
        <v>18200</v>
      </c>
      <c r="O1855" s="9">
        <v>0</v>
      </c>
      <c r="P1855" s="9">
        <v>54000</v>
      </c>
      <c r="Q1855" s="9">
        <v>0</v>
      </c>
      <c r="R1855" s="10" t="s">
        <v>25</v>
      </c>
      <c r="S1855" s="13">
        <v>0</v>
      </c>
      <c r="T1855" s="11" t="s">
        <v>17</v>
      </c>
    </row>
    <row r="1856" spans="1:20">
      <c r="A1856" s="6">
        <v>1</v>
      </c>
      <c r="B1856" s="6"/>
      <c r="C1856" s="6"/>
      <c r="D1856" s="8" t="s">
        <v>17</v>
      </c>
      <c r="E1856" s="9"/>
      <c r="F1856" s="9"/>
      <c r="G1856" s="9"/>
      <c r="H1856" s="10" t="s">
        <v>17</v>
      </c>
      <c r="I1856" s="9"/>
      <c r="J1856" s="10" t="s">
        <v>17</v>
      </c>
      <c r="K1856" s="8" t="s">
        <v>22</v>
      </c>
      <c r="L1856" s="7" t="s">
        <v>2206</v>
      </c>
      <c r="M1856" s="7" t="s">
        <v>910</v>
      </c>
      <c r="N1856" s="9">
        <v>22</v>
      </c>
      <c r="O1856" s="9">
        <v>0</v>
      </c>
      <c r="P1856" s="9">
        <v>15</v>
      </c>
      <c r="Q1856" s="9">
        <v>0</v>
      </c>
      <c r="R1856" s="10" t="s">
        <v>25</v>
      </c>
      <c r="S1856" s="13">
        <v>0</v>
      </c>
      <c r="T1856" s="11" t="s">
        <v>17</v>
      </c>
    </row>
    <row r="1857" spans="1:20">
      <c r="A1857" s="6">
        <v>1</v>
      </c>
      <c r="B1857" s="6"/>
      <c r="C1857" s="6"/>
      <c r="D1857" s="8" t="s">
        <v>17</v>
      </c>
      <c r="E1857" s="9"/>
      <c r="F1857" s="9"/>
      <c r="G1857" s="9"/>
      <c r="H1857" s="10" t="s">
        <v>17</v>
      </c>
      <c r="I1857" s="9"/>
      <c r="J1857" s="10" t="s">
        <v>17</v>
      </c>
      <c r="K1857" s="8" t="s">
        <v>22</v>
      </c>
      <c r="L1857" s="7" t="s">
        <v>2207</v>
      </c>
      <c r="M1857" s="7" t="s">
        <v>2208</v>
      </c>
      <c r="N1857" s="9">
        <v>33</v>
      </c>
      <c r="O1857" s="9">
        <v>4</v>
      </c>
      <c r="P1857" s="9">
        <v>8</v>
      </c>
      <c r="Q1857" s="9">
        <v>11</v>
      </c>
      <c r="R1857" s="13">
        <v>33.299999999999997</v>
      </c>
      <c r="S1857" s="13">
        <v>175</v>
      </c>
      <c r="T1857" s="11" t="s">
        <v>3498</v>
      </c>
    </row>
    <row r="1858" spans="1:20" ht="30">
      <c r="A1858" s="6">
        <v>1</v>
      </c>
      <c r="B1858" s="6"/>
      <c r="C1858" s="19" t="s">
        <v>2209</v>
      </c>
      <c r="D1858" s="8" t="s">
        <v>17</v>
      </c>
      <c r="E1858" s="9"/>
      <c r="F1858" s="9"/>
      <c r="G1858" s="9"/>
      <c r="H1858" s="10" t="s">
        <v>17</v>
      </c>
      <c r="I1858" s="9"/>
      <c r="J1858" s="10" t="s">
        <v>17</v>
      </c>
      <c r="K1858" s="8" t="s">
        <v>17</v>
      </c>
      <c r="L1858" s="7" t="s">
        <v>17</v>
      </c>
      <c r="M1858" s="7" t="s">
        <v>17</v>
      </c>
      <c r="N1858" s="9"/>
      <c r="O1858" s="9"/>
      <c r="P1858" s="9"/>
      <c r="Q1858" s="9"/>
      <c r="R1858" s="10" t="s">
        <v>17</v>
      </c>
      <c r="S1858" s="10" t="s">
        <v>17</v>
      </c>
      <c r="T1858" s="11" t="s">
        <v>17</v>
      </c>
    </row>
    <row r="1859" spans="1:20" ht="57">
      <c r="A1859" s="6">
        <v>1</v>
      </c>
      <c r="B1859" s="6"/>
      <c r="C1859" s="7" t="s">
        <v>2210</v>
      </c>
      <c r="D1859" s="8" t="s">
        <v>30</v>
      </c>
      <c r="E1859" s="9">
        <v>152021004</v>
      </c>
      <c r="F1859" s="9">
        <v>99947902</v>
      </c>
      <c r="G1859" s="9">
        <f>IFERROR(F1859-E1859,0)</f>
        <v>-52073102</v>
      </c>
      <c r="H1859" s="36">
        <f>IFERROR((F1859/E1859-1)*100,0)</f>
        <v>-34.25388639059377</v>
      </c>
      <c r="I1859" s="9">
        <v>224720694</v>
      </c>
      <c r="J1859" s="12">
        <v>44.5</v>
      </c>
      <c r="K1859" s="8" t="s">
        <v>17</v>
      </c>
      <c r="L1859" s="7" t="s">
        <v>17</v>
      </c>
      <c r="M1859" s="7" t="s">
        <v>17</v>
      </c>
      <c r="N1859" s="9"/>
      <c r="O1859" s="9"/>
      <c r="P1859" s="9"/>
      <c r="Q1859" s="9"/>
      <c r="R1859" s="10" t="s">
        <v>17</v>
      </c>
      <c r="S1859" s="10" t="s">
        <v>17</v>
      </c>
      <c r="T1859" s="11" t="s">
        <v>17</v>
      </c>
    </row>
    <row r="1860" spans="1:20" ht="28.5">
      <c r="A1860" s="6">
        <v>1</v>
      </c>
      <c r="B1860" s="6"/>
      <c r="C1860" s="7" t="s">
        <v>2211</v>
      </c>
      <c r="D1860" s="8" t="s">
        <v>17</v>
      </c>
      <c r="E1860" s="9"/>
      <c r="F1860" s="9"/>
      <c r="G1860" s="9"/>
      <c r="H1860" s="10" t="s">
        <v>17</v>
      </c>
      <c r="I1860" s="9"/>
      <c r="J1860" s="10" t="s">
        <v>17</v>
      </c>
      <c r="K1860" s="8" t="s">
        <v>22</v>
      </c>
      <c r="L1860" s="7" t="s">
        <v>2212</v>
      </c>
      <c r="M1860" s="7" t="s">
        <v>2213</v>
      </c>
      <c r="N1860" s="9">
        <v>75</v>
      </c>
      <c r="O1860" s="9">
        <v>25</v>
      </c>
      <c r="P1860" s="9">
        <v>35</v>
      </c>
      <c r="Q1860" s="9">
        <v>19</v>
      </c>
      <c r="R1860" s="13">
        <v>25.3</v>
      </c>
      <c r="S1860" s="13">
        <v>-24</v>
      </c>
      <c r="T1860" s="11" t="s">
        <v>3499</v>
      </c>
    </row>
    <row r="1861" spans="1:20" ht="28.5">
      <c r="A1861" s="6">
        <v>1</v>
      </c>
      <c r="B1861" s="6"/>
      <c r="C1861" s="6"/>
      <c r="D1861" s="8" t="s">
        <v>17</v>
      </c>
      <c r="E1861" s="9"/>
      <c r="F1861" s="9"/>
      <c r="G1861" s="9"/>
      <c r="H1861" s="10" t="s">
        <v>17</v>
      </c>
      <c r="I1861" s="9"/>
      <c r="J1861" s="10" t="s">
        <v>17</v>
      </c>
      <c r="K1861" s="8" t="s">
        <v>22</v>
      </c>
      <c r="L1861" s="7" t="s">
        <v>2214</v>
      </c>
      <c r="M1861" s="7" t="s">
        <v>2213</v>
      </c>
      <c r="N1861" s="9">
        <v>130</v>
      </c>
      <c r="O1861" s="9">
        <v>50</v>
      </c>
      <c r="P1861" s="9">
        <v>63</v>
      </c>
      <c r="Q1861" s="9">
        <v>21</v>
      </c>
      <c r="R1861" s="13">
        <v>16.2</v>
      </c>
      <c r="S1861" s="13">
        <v>-58</v>
      </c>
      <c r="T1861" s="11" t="s">
        <v>3499</v>
      </c>
    </row>
    <row r="1862" spans="1:20" ht="28.5">
      <c r="A1862" s="6">
        <v>1</v>
      </c>
      <c r="B1862" s="6"/>
      <c r="C1862" s="6"/>
      <c r="D1862" s="8" t="s">
        <v>17</v>
      </c>
      <c r="E1862" s="9"/>
      <c r="F1862" s="9"/>
      <c r="G1862" s="9"/>
      <c r="H1862" s="10" t="s">
        <v>17</v>
      </c>
      <c r="I1862" s="9"/>
      <c r="J1862" s="10" t="s">
        <v>17</v>
      </c>
      <c r="K1862" s="8" t="s">
        <v>22</v>
      </c>
      <c r="L1862" s="7" t="s">
        <v>2215</v>
      </c>
      <c r="M1862" s="7" t="s">
        <v>2213</v>
      </c>
      <c r="N1862" s="9">
        <v>135</v>
      </c>
      <c r="O1862" s="9">
        <v>50</v>
      </c>
      <c r="P1862" s="9">
        <v>72</v>
      </c>
      <c r="Q1862" s="9">
        <v>33</v>
      </c>
      <c r="R1862" s="10">
        <v>24.4</v>
      </c>
      <c r="S1862" s="10">
        <v>-34</v>
      </c>
      <c r="T1862" s="11" t="s">
        <v>3499</v>
      </c>
    </row>
    <row r="1863" spans="1:20" ht="28.5">
      <c r="A1863" s="6">
        <v>1</v>
      </c>
      <c r="B1863" s="6"/>
      <c r="C1863" s="6"/>
      <c r="D1863" s="8" t="s">
        <v>17</v>
      </c>
      <c r="E1863" s="9"/>
      <c r="F1863" s="9"/>
      <c r="G1863" s="9"/>
      <c r="H1863" s="10" t="s">
        <v>17</v>
      </c>
      <c r="I1863" s="9"/>
      <c r="J1863" s="10" t="s">
        <v>17</v>
      </c>
      <c r="K1863" s="8" t="s">
        <v>22</v>
      </c>
      <c r="L1863" s="7" t="s">
        <v>2216</v>
      </c>
      <c r="M1863" s="7" t="s">
        <v>2213</v>
      </c>
      <c r="N1863" s="9">
        <v>135</v>
      </c>
      <c r="O1863" s="9">
        <v>50</v>
      </c>
      <c r="P1863" s="9">
        <v>71</v>
      </c>
      <c r="Q1863" s="9">
        <v>17</v>
      </c>
      <c r="R1863" s="10">
        <v>12.6</v>
      </c>
      <c r="S1863" s="13">
        <v>-66</v>
      </c>
      <c r="T1863" s="11" t="s">
        <v>3500</v>
      </c>
    </row>
    <row r="1864" spans="1:20" ht="28.5">
      <c r="A1864" s="6">
        <v>1</v>
      </c>
      <c r="B1864" s="6"/>
      <c r="C1864" s="6"/>
      <c r="D1864" s="8" t="s">
        <v>17</v>
      </c>
      <c r="E1864" s="9"/>
      <c r="F1864" s="9"/>
      <c r="G1864" s="9"/>
      <c r="H1864" s="10" t="s">
        <v>17</v>
      </c>
      <c r="I1864" s="9"/>
      <c r="J1864" s="10" t="s">
        <v>17</v>
      </c>
      <c r="K1864" s="8" t="s">
        <v>22</v>
      </c>
      <c r="L1864" s="7" t="s">
        <v>2217</v>
      </c>
      <c r="M1864" s="7" t="s">
        <v>2213</v>
      </c>
      <c r="N1864" s="9">
        <v>150</v>
      </c>
      <c r="O1864" s="9">
        <v>60</v>
      </c>
      <c r="P1864" s="9">
        <v>76</v>
      </c>
      <c r="Q1864" s="9">
        <v>28</v>
      </c>
      <c r="R1864" s="10">
        <v>18.7</v>
      </c>
      <c r="S1864" s="10">
        <v>-53.3</v>
      </c>
      <c r="T1864" s="11" t="s">
        <v>3499</v>
      </c>
    </row>
    <row r="1865" spans="1:20" ht="28.5">
      <c r="A1865" s="6">
        <v>1</v>
      </c>
      <c r="B1865" s="6"/>
      <c r="C1865" s="6"/>
      <c r="D1865" s="8" t="s">
        <v>17</v>
      </c>
      <c r="E1865" s="9"/>
      <c r="F1865" s="9"/>
      <c r="G1865" s="9"/>
      <c r="H1865" s="10" t="s">
        <v>17</v>
      </c>
      <c r="I1865" s="9"/>
      <c r="J1865" s="10" t="s">
        <v>17</v>
      </c>
      <c r="K1865" s="8" t="s">
        <v>22</v>
      </c>
      <c r="L1865" s="7" t="s">
        <v>2218</v>
      </c>
      <c r="M1865" s="7" t="s">
        <v>2213</v>
      </c>
      <c r="N1865" s="9">
        <v>48</v>
      </c>
      <c r="O1865" s="9">
        <v>15</v>
      </c>
      <c r="P1865" s="9">
        <v>27</v>
      </c>
      <c r="Q1865" s="9">
        <v>11</v>
      </c>
      <c r="R1865" s="13">
        <v>22.9</v>
      </c>
      <c r="S1865" s="13">
        <v>-26.7</v>
      </c>
      <c r="T1865" s="11" t="s">
        <v>3499</v>
      </c>
    </row>
    <row r="1866" spans="1:20" ht="28.5">
      <c r="A1866" s="6">
        <v>1</v>
      </c>
      <c r="B1866" s="6"/>
      <c r="C1866" s="6"/>
      <c r="D1866" s="8" t="s">
        <v>17</v>
      </c>
      <c r="E1866" s="9"/>
      <c r="F1866" s="9"/>
      <c r="G1866" s="9"/>
      <c r="H1866" s="10" t="s">
        <v>17</v>
      </c>
      <c r="I1866" s="9"/>
      <c r="J1866" s="10" t="s">
        <v>17</v>
      </c>
      <c r="K1866" s="8" t="s">
        <v>22</v>
      </c>
      <c r="L1866" s="7" t="s">
        <v>2219</v>
      </c>
      <c r="M1866" s="7" t="s">
        <v>2213</v>
      </c>
      <c r="N1866" s="9">
        <v>35</v>
      </c>
      <c r="O1866" s="9">
        <v>12</v>
      </c>
      <c r="P1866" s="9">
        <v>17</v>
      </c>
      <c r="Q1866" s="9">
        <v>6</v>
      </c>
      <c r="R1866" s="10">
        <v>17.100000000000001</v>
      </c>
      <c r="S1866" s="10">
        <v>-50</v>
      </c>
      <c r="T1866" s="11" t="s">
        <v>3499</v>
      </c>
    </row>
    <row r="1867" spans="1:20">
      <c r="A1867" s="6">
        <v>1</v>
      </c>
      <c r="B1867" s="6"/>
      <c r="C1867" s="6"/>
      <c r="D1867" s="8" t="s">
        <v>17</v>
      </c>
      <c r="E1867" s="9"/>
      <c r="F1867" s="9"/>
      <c r="G1867" s="9"/>
      <c r="H1867" s="10" t="s">
        <v>17</v>
      </c>
      <c r="I1867" s="9"/>
      <c r="J1867" s="10" t="s">
        <v>17</v>
      </c>
      <c r="K1867" s="8" t="s">
        <v>22</v>
      </c>
      <c r="L1867" s="7" t="s">
        <v>2220</v>
      </c>
      <c r="M1867" s="7" t="s">
        <v>2221</v>
      </c>
      <c r="N1867" s="9">
        <v>42</v>
      </c>
      <c r="O1867" s="9">
        <v>16</v>
      </c>
      <c r="P1867" s="9">
        <v>23</v>
      </c>
      <c r="Q1867" s="9">
        <v>1</v>
      </c>
      <c r="R1867" s="10">
        <v>2.4</v>
      </c>
      <c r="S1867" s="10">
        <v>-93.7</v>
      </c>
      <c r="T1867" s="11" t="s">
        <v>3501</v>
      </c>
    </row>
    <row r="1868" spans="1:20" ht="42.75">
      <c r="A1868" s="6">
        <v>1</v>
      </c>
      <c r="B1868" s="6"/>
      <c r="C1868" s="7" t="s">
        <v>2222</v>
      </c>
      <c r="D1868" s="8" t="s">
        <v>30</v>
      </c>
      <c r="E1868" s="9">
        <v>29068805</v>
      </c>
      <c r="F1868" s="9">
        <v>111724854</v>
      </c>
      <c r="G1868" s="9">
        <f>IFERROR(F1868-E1868,0)</f>
        <v>82656049</v>
      </c>
      <c r="H1868" s="36">
        <f>IFERROR((F1868/E1868-1)*100,0)</f>
        <v>284.34622269474102</v>
      </c>
      <c r="I1868" s="9">
        <v>287746045</v>
      </c>
      <c r="J1868" s="12">
        <v>38.799999999999997</v>
      </c>
      <c r="K1868" s="8" t="s">
        <v>17</v>
      </c>
      <c r="L1868" s="7" t="s">
        <v>17</v>
      </c>
      <c r="M1868" s="7" t="s">
        <v>17</v>
      </c>
      <c r="N1868" s="9"/>
      <c r="O1868" s="9"/>
      <c r="P1868" s="9"/>
      <c r="Q1868" s="9"/>
      <c r="R1868" s="10" t="s">
        <v>17</v>
      </c>
      <c r="S1868" s="10" t="s">
        <v>17</v>
      </c>
      <c r="T1868" s="11" t="s">
        <v>17</v>
      </c>
    </row>
    <row r="1869" spans="1:20" ht="114">
      <c r="A1869" s="6">
        <v>1</v>
      </c>
      <c r="B1869" s="6"/>
      <c r="C1869" s="7" t="s">
        <v>2211</v>
      </c>
      <c r="D1869" s="8" t="s">
        <v>17</v>
      </c>
      <c r="E1869" s="9"/>
      <c r="F1869" s="9"/>
      <c r="G1869" s="9"/>
      <c r="H1869" s="10" t="s">
        <v>17</v>
      </c>
      <c r="I1869" s="9"/>
      <c r="J1869" s="10" t="s">
        <v>17</v>
      </c>
      <c r="K1869" s="8" t="s">
        <v>22</v>
      </c>
      <c r="L1869" s="7" t="s">
        <v>2223</v>
      </c>
      <c r="M1869" s="7" t="s">
        <v>36</v>
      </c>
      <c r="N1869" s="9">
        <v>912100</v>
      </c>
      <c r="O1869" s="9">
        <v>312100</v>
      </c>
      <c r="P1869" s="9">
        <v>456000</v>
      </c>
      <c r="Q1869" s="9">
        <v>222400</v>
      </c>
      <c r="R1869" s="13">
        <v>24.4</v>
      </c>
      <c r="S1869" s="13">
        <v>-28.7</v>
      </c>
      <c r="T1869" s="11" t="s">
        <v>3502</v>
      </c>
    </row>
    <row r="1870" spans="1:20" ht="114">
      <c r="A1870" s="6">
        <v>1</v>
      </c>
      <c r="B1870" s="6"/>
      <c r="C1870" s="6"/>
      <c r="D1870" s="8" t="s">
        <v>17</v>
      </c>
      <c r="E1870" s="9"/>
      <c r="F1870" s="9"/>
      <c r="G1870" s="9"/>
      <c r="H1870" s="10" t="s">
        <v>17</v>
      </c>
      <c r="I1870" s="9"/>
      <c r="J1870" s="10" t="s">
        <v>17</v>
      </c>
      <c r="K1870" s="8" t="s">
        <v>22</v>
      </c>
      <c r="L1870" s="7" t="s">
        <v>2224</v>
      </c>
      <c r="M1870" s="7" t="s">
        <v>2225</v>
      </c>
      <c r="N1870" s="9">
        <v>68</v>
      </c>
      <c r="O1870" s="9">
        <v>28</v>
      </c>
      <c r="P1870" s="9">
        <v>33</v>
      </c>
      <c r="Q1870" s="9">
        <v>22</v>
      </c>
      <c r="R1870" s="13">
        <v>32.4</v>
      </c>
      <c r="S1870" s="13">
        <v>-21.4</v>
      </c>
      <c r="T1870" s="11" t="s">
        <v>3502</v>
      </c>
    </row>
    <row r="1871" spans="1:20" ht="114">
      <c r="A1871" s="6">
        <v>1</v>
      </c>
      <c r="B1871" s="6"/>
      <c r="C1871" s="6"/>
      <c r="D1871" s="8" t="s">
        <v>17</v>
      </c>
      <c r="E1871" s="9"/>
      <c r="F1871" s="9"/>
      <c r="G1871" s="9"/>
      <c r="H1871" s="10" t="s">
        <v>17</v>
      </c>
      <c r="I1871" s="9"/>
      <c r="J1871" s="10" t="s">
        <v>17</v>
      </c>
      <c r="K1871" s="8" t="s">
        <v>22</v>
      </c>
      <c r="L1871" s="7" t="s">
        <v>1128</v>
      </c>
      <c r="M1871" s="7" t="s">
        <v>341</v>
      </c>
      <c r="N1871" s="9">
        <v>47020</v>
      </c>
      <c r="O1871" s="9">
        <v>22020</v>
      </c>
      <c r="P1871" s="9">
        <v>23505</v>
      </c>
      <c r="Q1871" s="9">
        <v>15720</v>
      </c>
      <c r="R1871" s="13">
        <v>33.4</v>
      </c>
      <c r="S1871" s="13">
        <v>-28.6</v>
      </c>
      <c r="T1871" s="11" t="s">
        <v>3502</v>
      </c>
    </row>
    <row r="1872" spans="1:20">
      <c r="A1872" s="6">
        <v>1</v>
      </c>
      <c r="B1872" s="6"/>
      <c r="C1872" s="6"/>
      <c r="D1872" s="6"/>
      <c r="E1872" s="6"/>
      <c r="F1872" s="6"/>
      <c r="G1872" s="6"/>
      <c r="H1872" s="6"/>
      <c r="I1872" s="6"/>
      <c r="J1872" s="6"/>
      <c r="K1872" s="6"/>
      <c r="L1872" s="6"/>
      <c r="M1872" s="6"/>
      <c r="N1872" s="6"/>
      <c r="O1872" s="6"/>
      <c r="P1872" s="6"/>
      <c r="Q1872" s="6"/>
      <c r="R1872" s="6"/>
      <c r="S1872" s="6"/>
      <c r="T1872" s="11"/>
    </row>
    <row r="1873" spans="1:20" ht="114">
      <c r="A1873" s="6">
        <v>1</v>
      </c>
      <c r="B1873" s="6"/>
      <c r="C1873" s="6"/>
      <c r="D1873" s="8" t="s">
        <v>17</v>
      </c>
      <c r="E1873" s="9"/>
      <c r="F1873" s="9"/>
      <c r="G1873" s="9"/>
      <c r="H1873" s="10" t="s">
        <v>17</v>
      </c>
      <c r="I1873" s="9"/>
      <c r="J1873" s="10" t="s">
        <v>17</v>
      </c>
      <c r="K1873" s="8" t="s">
        <v>22</v>
      </c>
      <c r="L1873" s="7" t="s">
        <v>2226</v>
      </c>
      <c r="M1873" s="7" t="s">
        <v>352</v>
      </c>
      <c r="N1873" s="9">
        <v>22</v>
      </c>
      <c r="O1873" s="9">
        <v>9</v>
      </c>
      <c r="P1873" s="9">
        <v>10</v>
      </c>
      <c r="Q1873" s="9">
        <v>7</v>
      </c>
      <c r="R1873" s="13">
        <v>31.8</v>
      </c>
      <c r="S1873" s="13">
        <v>-22.2</v>
      </c>
      <c r="T1873" s="11" t="s">
        <v>3502</v>
      </c>
    </row>
    <row r="1874" spans="1:20" ht="114">
      <c r="A1874" s="6">
        <v>1</v>
      </c>
      <c r="B1874" s="6"/>
      <c r="C1874" s="6"/>
      <c r="D1874" s="8" t="s">
        <v>17</v>
      </c>
      <c r="E1874" s="9"/>
      <c r="F1874" s="9"/>
      <c r="G1874" s="9"/>
      <c r="H1874" s="10" t="s">
        <v>17</v>
      </c>
      <c r="I1874" s="9"/>
      <c r="J1874" s="10" t="s">
        <v>17</v>
      </c>
      <c r="K1874" s="8" t="s">
        <v>22</v>
      </c>
      <c r="L1874" s="7" t="s">
        <v>2227</v>
      </c>
      <c r="M1874" s="7" t="s">
        <v>2228</v>
      </c>
      <c r="N1874" s="9">
        <v>26</v>
      </c>
      <c r="O1874" s="9">
        <v>13</v>
      </c>
      <c r="P1874" s="9">
        <v>12</v>
      </c>
      <c r="Q1874" s="9">
        <v>8</v>
      </c>
      <c r="R1874" s="13">
        <v>30.8</v>
      </c>
      <c r="S1874" s="13">
        <v>-38.5</v>
      </c>
      <c r="T1874" s="11" t="s">
        <v>3502</v>
      </c>
    </row>
    <row r="1875" spans="1:20">
      <c r="A1875" s="6">
        <v>1</v>
      </c>
      <c r="B1875" s="6"/>
      <c r="C1875" s="6"/>
      <c r="D1875" s="6"/>
      <c r="E1875" s="6"/>
      <c r="F1875" s="6"/>
      <c r="G1875" s="6"/>
      <c r="H1875" s="6"/>
      <c r="I1875" s="6"/>
      <c r="J1875" s="6"/>
      <c r="K1875" s="6"/>
      <c r="L1875" s="6"/>
      <c r="M1875" s="6"/>
      <c r="N1875" s="6"/>
      <c r="O1875" s="6"/>
      <c r="P1875" s="6"/>
      <c r="Q1875" s="6"/>
      <c r="R1875" s="6"/>
      <c r="S1875" s="6"/>
      <c r="T1875" s="11"/>
    </row>
    <row r="1876" spans="1:20" ht="114">
      <c r="A1876" s="6">
        <v>1</v>
      </c>
      <c r="B1876" s="6"/>
      <c r="C1876" s="6"/>
      <c r="D1876" s="8" t="s">
        <v>17</v>
      </c>
      <c r="E1876" s="9"/>
      <c r="F1876" s="9"/>
      <c r="G1876" s="9"/>
      <c r="H1876" s="10" t="s">
        <v>17</v>
      </c>
      <c r="I1876" s="9"/>
      <c r="J1876" s="10" t="s">
        <v>17</v>
      </c>
      <c r="K1876" s="8" t="s">
        <v>22</v>
      </c>
      <c r="L1876" s="7" t="s">
        <v>2229</v>
      </c>
      <c r="M1876" s="7" t="s">
        <v>543</v>
      </c>
      <c r="N1876" s="9">
        <v>76</v>
      </c>
      <c r="O1876" s="9">
        <v>26</v>
      </c>
      <c r="P1876" s="9">
        <v>37</v>
      </c>
      <c r="Q1876" s="9">
        <v>21</v>
      </c>
      <c r="R1876" s="13">
        <v>27.6</v>
      </c>
      <c r="S1876" s="13">
        <v>-19.2</v>
      </c>
      <c r="T1876" s="11" t="s">
        <v>3502</v>
      </c>
    </row>
    <row r="1877" spans="1:20">
      <c r="A1877" s="6">
        <v>1</v>
      </c>
      <c r="B1877" s="6"/>
      <c r="C1877" s="6"/>
      <c r="D1877" s="6"/>
      <c r="E1877" s="6"/>
      <c r="F1877" s="6"/>
      <c r="G1877" s="6"/>
      <c r="H1877" s="6"/>
      <c r="I1877" s="6"/>
      <c r="J1877" s="6"/>
      <c r="K1877" s="6"/>
      <c r="L1877" s="6"/>
      <c r="M1877" s="6"/>
      <c r="N1877" s="6"/>
      <c r="O1877" s="6"/>
      <c r="P1877" s="6"/>
      <c r="Q1877" s="6"/>
      <c r="R1877" s="6"/>
      <c r="S1877" s="6"/>
      <c r="T1877" s="11"/>
    </row>
    <row r="1878" spans="1:20" ht="114">
      <c r="A1878" s="6">
        <v>1</v>
      </c>
      <c r="B1878" s="6"/>
      <c r="C1878" s="6"/>
      <c r="D1878" s="8" t="s">
        <v>17</v>
      </c>
      <c r="E1878" s="9"/>
      <c r="F1878" s="9"/>
      <c r="G1878" s="9"/>
      <c r="H1878" s="10" t="s">
        <v>17</v>
      </c>
      <c r="I1878" s="9"/>
      <c r="J1878" s="10" t="s">
        <v>17</v>
      </c>
      <c r="K1878" s="8" t="s">
        <v>22</v>
      </c>
      <c r="L1878" s="7" t="s">
        <v>2230</v>
      </c>
      <c r="M1878" s="7" t="s">
        <v>1922</v>
      </c>
      <c r="N1878" s="9">
        <v>126</v>
      </c>
      <c r="O1878" s="9">
        <v>46</v>
      </c>
      <c r="P1878" s="9">
        <v>62</v>
      </c>
      <c r="Q1878" s="9">
        <v>42</v>
      </c>
      <c r="R1878" s="13">
        <v>33.299999999999997</v>
      </c>
      <c r="S1878" s="13">
        <v>-8.6999999999999993</v>
      </c>
      <c r="T1878" s="11" t="s">
        <v>3502</v>
      </c>
    </row>
    <row r="1879" spans="1:20">
      <c r="A1879" s="6">
        <v>1</v>
      </c>
      <c r="B1879" s="6"/>
      <c r="C1879" s="6"/>
      <c r="D1879" s="6"/>
      <c r="E1879" s="6"/>
      <c r="F1879" s="6"/>
      <c r="G1879" s="6"/>
      <c r="H1879" s="6"/>
      <c r="I1879" s="6"/>
      <c r="J1879" s="6"/>
      <c r="K1879" s="6"/>
      <c r="L1879" s="6"/>
      <c r="M1879" s="6"/>
      <c r="N1879" s="6"/>
      <c r="O1879" s="6"/>
      <c r="P1879" s="6"/>
      <c r="Q1879" s="6"/>
      <c r="R1879" s="6"/>
      <c r="S1879" s="6"/>
      <c r="T1879" s="11"/>
    </row>
    <row r="1880" spans="1:20" ht="28.5">
      <c r="A1880" s="6">
        <v>1</v>
      </c>
      <c r="B1880" s="6"/>
      <c r="C1880" s="7" t="s">
        <v>2231</v>
      </c>
      <c r="D1880" s="8" t="s">
        <v>30</v>
      </c>
      <c r="E1880" s="9">
        <v>10147688</v>
      </c>
      <c r="F1880" s="9">
        <v>10276193</v>
      </c>
      <c r="G1880" s="9">
        <f>IFERROR(F1880-E1880,0)</f>
        <v>128505</v>
      </c>
      <c r="H1880" s="36">
        <f>IFERROR((F1880/E1880-1)*100,0)</f>
        <v>1.2663475660662726</v>
      </c>
      <c r="I1880" s="9">
        <v>90458991</v>
      </c>
      <c r="J1880" s="12">
        <v>11.4</v>
      </c>
      <c r="K1880" s="8" t="s">
        <v>17</v>
      </c>
      <c r="L1880" s="7" t="s">
        <v>17</v>
      </c>
      <c r="M1880" s="7" t="s">
        <v>17</v>
      </c>
      <c r="N1880" s="9"/>
      <c r="O1880" s="9"/>
      <c r="P1880" s="9"/>
      <c r="Q1880" s="9"/>
      <c r="R1880" s="10" t="s">
        <v>17</v>
      </c>
      <c r="S1880" s="10" t="s">
        <v>17</v>
      </c>
      <c r="T1880" s="11" t="s">
        <v>17</v>
      </c>
    </row>
    <row r="1881" spans="1:20">
      <c r="A1881" s="6">
        <v>1</v>
      </c>
      <c r="B1881" s="6"/>
      <c r="C1881" s="7" t="s">
        <v>2211</v>
      </c>
      <c r="D1881" s="8" t="s">
        <v>17</v>
      </c>
      <c r="E1881" s="9"/>
      <c r="F1881" s="9"/>
      <c r="G1881" s="9"/>
      <c r="H1881" s="10" t="s">
        <v>17</v>
      </c>
      <c r="I1881" s="9"/>
      <c r="J1881" s="10" t="s">
        <v>17</v>
      </c>
      <c r="K1881" s="8" t="s">
        <v>22</v>
      </c>
      <c r="L1881" s="7" t="s">
        <v>1128</v>
      </c>
      <c r="M1881" s="7" t="s">
        <v>341</v>
      </c>
      <c r="N1881" s="9">
        <v>8</v>
      </c>
      <c r="O1881" s="9">
        <v>3</v>
      </c>
      <c r="P1881" s="9">
        <v>20358</v>
      </c>
      <c r="Q1881" s="9">
        <v>1</v>
      </c>
      <c r="R1881" s="13">
        <v>12.5</v>
      </c>
      <c r="S1881" s="13">
        <v>-66.7</v>
      </c>
      <c r="T1881" s="11" t="s">
        <v>3503</v>
      </c>
    </row>
    <row r="1882" spans="1:20" ht="28.5">
      <c r="A1882" s="6">
        <v>1</v>
      </c>
      <c r="B1882" s="6"/>
      <c r="C1882" s="6"/>
      <c r="D1882" s="8" t="s">
        <v>17</v>
      </c>
      <c r="E1882" s="9"/>
      <c r="F1882" s="9"/>
      <c r="G1882" s="9"/>
      <c r="H1882" s="10" t="s">
        <v>17</v>
      </c>
      <c r="I1882" s="9"/>
      <c r="J1882" s="10" t="s">
        <v>17</v>
      </c>
      <c r="K1882" s="8" t="s">
        <v>22</v>
      </c>
      <c r="L1882" s="7" t="s">
        <v>2226</v>
      </c>
      <c r="M1882" s="7" t="s">
        <v>352</v>
      </c>
      <c r="N1882" s="9">
        <v>20</v>
      </c>
      <c r="O1882" s="9">
        <v>8</v>
      </c>
      <c r="P1882" s="9">
        <v>34</v>
      </c>
      <c r="Q1882" s="9">
        <v>9</v>
      </c>
      <c r="R1882" s="13">
        <v>45</v>
      </c>
      <c r="S1882" s="13">
        <v>12.5</v>
      </c>
      <c r="T1882" s="11" t="s">
        <v>3504</v>
      </c>
    </row>
    <row r="1883" spans="1:20">
      <c r="A1883" s="6">
        <v>1</v>
      </c>
      <c r="B1883" s="6"/>
      <c r="C1883" s="6"/>
      <c r="D1883" s="8" t="s">
        <v>17</v>
      </c>
      <c r="E1883" s="9"/>
      <c r="F1883" s="9"/>
      <c r="G1883" s="9"/>
      <c r="H1883" s="10" t="s">
        <v>17</v>
      </c>
      <c r="I1883" s="9"/>
      <c r="J1883" s="10" t="s">
        <v>17</v>
      </c>
      <c r="K1883" s="8" t="s">
        <v>22</v>
      </c>
      <c r="L1883" s="7" t="s">
        <v>1543</v>
      </c>
      <c r="M1883" s="7" t="s">
        <v>505</v>
      </c>
      <c r="N1883" s="9">
        <v>10</v>
      </c>
      <c r="O1883" s="9">
        <v>4</v>
      </c>
      <c r="P1883" s="9">
        <v>4</v>
      </c>
      <c r="Q1883" s="9">
        <v>4</v>
      </c>
      <c r="R1883" s="13">
        <v>40</v>
      </c>
      <c r="S1883" s="13">
        <v>0</v>
      </c>
      <c r="T1883" s="11" t="s">
        <v>17</v>
      </c>
    </row>
    <row r="1884" spans="1:20" ht="42.75">
      <c r="A1884" s="6">
        <v>1</v>
      </c>
      <c r="B1884" s="6"/>
      <c r="C1884" s="7" t="s">
        <v>2232</v>
      </c>
      <c r="D1884" s="8" t="s">
        <v>30</v>
      </c>
      <c r="E1884" s="9">
        <v>40876422</v>
      </c>
      <c r="F1884" s="9">
        <v>37563746</v>
      </c>
      <c r="G1884" s="9">
        <f>IFERROR(F1884-E1884,0)</f>
        <v>-3312676</v>
      </c>
      <c r="H1884" s="36">
        <f>IFERROR((F1884/E1884-1)*100,0)</f>
        <v>-8.1041241819061369</v>
      </c>
      <c r="I1884" s="9">
        <v>143863675</v>
      </c>
      <c r="J1884" s="12">
        <v>26.1</v>
      </c>
      <c r="K1884" s="8" t="s">
        <v>17</v>
      </c>
      <c r="L1884" s="7" t="s">
        <v>17</v>
      </c>
      <c r="M1884" s="7" t="s">
        <v>17</v>
      </c>
      <c r="N1884" s="9"/>
      <c r="O1884" s="9"/>
      <c r="P1884" s="9"/>
      <c r="Q1884" s="9"/>
      <c r="R1884" s="10" t="s">
        <v>17</v>
      </c>
      <c r="S1884" s="10" t="s">
        <v>17</v>
      </c>
      <c r="T1884" s="11" t="s">
        <v>17</v>
      </c>
    </row>
    <row r="1885" spans="1:20" ht="42.75">
      <c r="A1885" s="6">
        <v>1</v>
      </c>
      <c r="B1885" s="6"/>
      <c r="C1885" s="7" t="s">
        <v>2211</v>
      </c>
      <c r="D1885" s="8" t="s">
        <v>17</v>
      </c>
      <c r="E1885" s="9"/>
      <c r="F1885" s="9"/>
      <c r="G1885" s="9"/>
      <c r="H1885" s="10" t="s">
        <v>17</v>
      </c>
      <c r="I1885" s="9"/>
      <c r="J1885" s="10" t="s">
        <v>17</v>
      </c>
      <c r="K1885" s="8" t="s">
        <v>22</v>
      </c>
      <c r="L1885" s="7" t="s">
        <v>2233</v>
      </c>
      <c r="M1885" s="7" t="s">
        <v>755</v>
      </c>
      <c r="N1885" s="9">
        <v>4450</v>
      </c>
      <c r="O1885" s="9">
        <v>2250</v>
      </c>
      <c r="P1885" s="9">
        <v>1625</v>
      </c>
      <c r="Q1885" s="9">
        <v>1229</v>
      </c>
      <c r="R1885" s="13">
        <v>27.6</v>
      </c>
      <c r="S1885" s="13">
        <v>-45.4</v>
      </c>
      <c r="T1885" s="11" t="s">
        <v>3505</v>
      </c>
    </row>
    <row r="1886" spans="1:20" ht="42.75">
      <c r="A1886" s="6">
        <v>1</v>
      </c>
      <c r="B1886" s="6"/>
      <c r="C1886" s="6"/>
      <c r="D1886" s="8" t="s">
        <v>17</v>
      </c>
      <c r="E1886" s="9"/>
      <c r="F1886" s="9"/>
      <c r="G1886" s="9"/>
      <c r="H1886" s="10" t="s">
        <v>17</v>
      </c>
      <c r="I1886" s="9"/>
      <c r="J1886" s="10" t="s">
        <v>17</v>
      </c>
      <c r="K1886" s="8" t="s">
        <v>22</v>
      </c>
      <c r="L1886" s="7" t="s">
        <v>2233</v>
      </c>
      <c r="M1886" s="7" t="s">
        <v>277</v>
      </c>
      <c r="N1886" s="9">
        <v>1250</v>
      </c>
      <c r="O1886" s="9">
        <v>900</v>
      </c>
      <c r="P1886" s="9">
        <v>976</v>
      </c>
      <c r="Q1886" s="9">
        <v>928</v>
      </c>
      <c r="R1886" s="13">
        <v>74.2</v>
      </c>
      <c r="S1886" s="13">
        <v>3.1</v>
      </c>
      <c r="T1886" s="11" t="s">
        <v>3506</v>
      </c>
    </row>
    <row r="1887" spans="1:20" ht="28.5">
      <c r="A1887" s="6">
        <v>1</v>
      </c>
      <c r="B1887" s="6"/>
      <c r="C1887" s="6"/>
      <c r="D1887" s="8" t="s">
        <v>17</v>
      </c>
      <c r="E1887" s="9"/>
      <c r="F1887" s="9"/>
      <c r="G1887" s="9"/>
      <c r="H1887" s="10" t="s">
        <v>17</v>
      </c>
      <c r="I1887" s="9"/>
      <c r="J1887" s="10" t="s">
        <v>17</v>
      </c>
      <c r="K1887" s="8" t="s">
        <v>22</v>
      </c>
      <c r="L1887" s="7" t="s">
        <v>1128</v>
      </c>
      <c r="M1887" s="7" t="s">
        <v>1957</v>
      </c>
      <c r="N1887" s="9">
        <v>6</v>
      </c>
      <c r="O1887" s="9">
        <v>5</v>
      </c>
      <c r="P1887" s="9">
        <v>3</v>
      </c>
      <c r="Q1887" s="9">
        <v>1</v>
      </c>
      <c r="R1887" s="10">
        <v>16.7</v>
      </c>
      <c r="S1887" s="10">
        <v>-80</v>
      </c>
      <c r="T1887" s="11" t="s">
        <v>3507</v>
      </c>
    </row>
    <row r="1888" spans="1:20" ht="28.5">
      <c r="A1888" s="6">
        <v>1</v>
      </c>
      <c r="B1888" s="6"/>
      <c r="C1888" s="6"/>
      <c r="D1888" s="8" t="s">
        <v>17</v>
      </c>
      <c r="E1888" s="9"/>
      <c r="F1888" s="9"/>
      <c r="G1888" s="9"/>
      <c r="H1888" s="10" t="s">
        <v>17</v>
      </c>
      <c r="I1888" s="9"/>
      <c r="J1888" s="10" t="s">
        <v>17</v>
      </c>
      <c r="K1888" s="8" t="s">
        <v>22</v>
      </c>
      <c r="L1888" s="7" t="s">
        <v>2234</v>
      </c>
      <c r="M1888" s="7" t="s">
        <v>2014</v>
      </c>
      <c r="N1888" s="9">
        <v>181000</v>
      </c>
      <c r="O1888" s="9">
        <v>181000</v>
      </c>
      <c r="P1888" s="9">
        <v>0</v>
      </c>
      <c r="Q1888" s="9">
        <v>0</v>
      </c>
      <c r="R1888" s="10" t="s">
        <v>25</v>
      </c>
      <c r="S1888" s="10" t="s">
        <v>25</v>
      </c>
      <c r="T1888" s="11" t="s">
        <v>3508</v>
      </c>
    </row>
    <row r="1889" spans="1:20" ht="199.5">
      <c r="A1889" s="6">
        <v>1</v>
      </c>
      <c r="B1889" s="6"/>
      <c r="C1889" s="6"/>
      <c r="D1889" s="8" t="s">
        <v>17</v>
      </c>
      <c r="E1889" s="9"/>
      <c r="F1889" s="9"/>
      <c r="G1889" s="9"/>
      <c r="H1889" s="10" t="s">
        <v>17</v>
      </c>
      <c r="I1889" s="9"/>
      <c r="J1889" s="10" t="s">
        <v>17</v>
      </c>
      <c r="K1889" s="8" t="s">
        <v>22</v>
      </c>
      <c r="L1889" s="7" t="s">
        <v>2235</v>
      </c>
      <c r="M1889" s="7" t="s">
        <v>497</v>
      </c>
      <c r="N1889" s="9">
        <v>28</v>
      </c>
      <c r="O1889" s="9">
        <v>6</v>
      </c>
      <c r="P1889" s="9">
        <v>17</v>
      </c>
      <c r="Q1889" s="9">
        <v>4</v>
      </c>
      <c r="R1889" s="10">
        <v>14.3</v>
      </c>
      <c r="S1889" s="10">
        <v>-33.299999999999997</v>
      </c>
      <c r="T1889" s="11" t="s">
        <v>3509</v>
      </c>
    </row>
    <row r="1890" spans="1:20" ht="199.5">
      <c r="A1890" s="6">
        <v>1</v>
      </c>
      <c r="B1890" s="6"/>
      <c r="C1890" s="6"/>
      <c r="D1890" s="8" t="s">
        <v>17</v>
      </c>
      <c r="E1890" s="9"/>
      <c r="F1890" s="9"/>
      <c r="G1890" s="9"/>
      <c r="H1890" s="10" t="s">
        <v>17</v>
      </c>
      <c r="I1890" s="9"/>
      <c r="J1890" s="10" t="s">
        <v>17</v>
      </c>
      <c r="K1890" s="8" t="s">
        <v>22</v>
      </c>
      <c r="L1890" s="7" t="s">
        <v>2235</v>
      </c>
      <c r="M1890" s="7" t="s">
        <v>91</v>
      </c>
      <c r="N1890" s="9">
        <v>1850</v>
      </c>
      <c r="O1890" s="9">
        <v>400</v>
      </c>
      <c r="P1890" s="9">
        <v>1090</v>
      </c>
      <c r="Q1890" s="9">
        <v>295</v>
      </c>
      <c r="R1890" s="10">
        <v>15.9</v>
      </c>
      <c r="S1890" s="10">
        <v>-26.2</v>
      </c>
      <c r="T1890" s="11" t="s">
        <v>3509</v>
      </c>
    </row>
    <row r="1891" spans="1:20" ht="42.75">
      <c r="A1891" s="6">
        <v>1</v>
      </c>
      <c r="B1891" s="6"/>
      <c r="C1891" s="7" t="s">
        <v>2236</v>
      </c>
      <c r="D1891" s="8" t="s">
        <v>30</v>
      </c>
      <c r="E1891" s="9">
        <v>90209</v>
      </c>
      <c r="F1891" s="9">
        <v>93279</v>
      </c>
      <c r="G1891" s="9">
        <f>IFERROR(F1891-E1891,0)</f>
        <v>3070</v>
      </c>
      <c r="H1891" s="36">
        <f>IFERROR((F1891/E1891-1)*100,0)</f>
        <v>3.4032081056213803</v>
      </c>
      <c r="I1891" s="9">
        <v>3752658</v>
      </c>
      <c r="J1891" s="12">
        <v>2.5</v>
      </c>
      <c r="K1891" s="8" t="s">
        <v>17</v>
      </c>
      <c r="L1891" s="7" t="s">
        <v>17</v>
      </c>
      <c r="M1891" s="7" t="s">
        <v>17</v>
      </c>
      <c r="N1891" s="9"/>
      <c r="O1891" s="9"/>
      <c r="P1891" s="9"/>
      <c r="Q1891" s="9"/>
      <c r="R1891" s="10" t="s">
        <v>17</v>
      </c>
      <c r="S1891" s="10" t="s">
        <v>17</v>
      </c>
      <c r="T1891" s="11" t="s">
        <v>17</v>
      </c>
    </row>
    <row r="1892" spans="1:20">
      <c r="A1892" s="6">
        <v>1</v>
      </c>
      <c r="B1892" s="6"/>
      <c r="C1892" s="7" t="s">
        <v>2211</v>
      </c>
      <c r="D1892" s="8" t="s">
        <v>17</v>
      </c>
      <c r="E1892" s="9"/>
      <c r="F1892" s="9"/>
      <c r="G1892" s="9"/>
      <c r="H1892" s="10" t="s">
        <v>17</v>
      </c>
      <c r="I1892" s="9"/>
      <c r="J1892" s="10" t="s">
        <v>17</v>
      </c>
      <c r="K1892" s="8" t="s">
        <v>22</v>
      </c>
      <c r="L1892" s="7" t="s">
        <v>2237</v>
      </c>
      <c r="M1892" s="7" t="s">
        <v>341</v>
      </c>
      <c r="N1892" s="9">
        <v>35200</v>
      </c>
      <c r="O1892" s="9">
        <v>17000</v>
      </c>
      <c r="P1892" s="9">
        <v>15000</v>
      </c>
      <c r="Q1892" s="9">
        <v>17000</v>
      </c>
      <c r="R1892" s="10">
        <v>48.3</v>
      </c>
      <c r="S1892" s="10">
        <v>0</v>
      </c>
      <c r="T1892" s="11" t="s">
        <v>17</v>
      </c>
    </row>
    <row r="1893" spans="1:20">
      <c r="A1893" s="6">
        <v>1</v>
      </c>
      <c r="B1893" s="6"/>
      <c r="C1893" s="6"/>
      <c r="D1893" s="8" t="s">
        <v>17</v>
      </c>
      <c r="E1893" s="9"/>
      <c r="F1893" s="9"/>
      <c r="G1893" s="9"/>
      <c r="H1893" s="10" t="s">
        <v>17</v>
      </c>
      <c r="I1893" s="9"/>
      <c r="J1893" s="10" t="s">
        <v>17</v>
      </c>
      <c r="K1893" s="8" t="s">
        <v>22</v>
      </c>
      <c r="L1893" s="7" t="s">
        <v>2238</v>
      </c>
      <c r="M1893" s="7" t="s">
        <v>2221</v>
      </c>
      <c r="N1893" s="9">
        <v>8</v>
      </c>
      <c r="O1893" s="9">
        <v>4</v>
      </c>
      <c r="P1893" s="9">
        <v>2</v>
      </c>
      <c r="Q1893" s="9">
        <v>4</v>
      </c>
      <c r="R1893" s="10">
        <v>50</v>
      </c>
      <c r="S1893" s="10">
        <v>0</v>
      </c>
      <c r="T1893" s="11" t="s">
        <v>17</v>
      </c>
    </row>
    <row r="1894" spans="1:20">
      <c r="A1894" s="6">
        <v>1</v>
      </c>
      <c r="B1894" s="6"/>
      <c r="C1894" s="6"/>
      <c r="D1894" s="8" t="s">
        <v>17</v>
      </c>
      <c r="E1894" s="9"/>
      <c r="F1894" s="9"/>
      <c r="G1894" s="9"/>
      <c r="H1894" s="10" t="s">
        <v>17</v>
      </c>
      <c r="I1894" s="9"/>
      <c r="J1894" s="10" t="s">
        <v>17</v>
      </c>
      <c r="K1894" s="8" t="s">
        <v>22</v>
      </c>
      <c r="L1894" s="7" t="s">
        <v>2239</v>
      </c>
      <c r="M1894" s="7" t="s">
        <v>2225</v>
      </c>
      <c r="N1894" s="9">
        <v>30</v>
      </c>
      <c r="O1894" s="9">
        <v>12</v>
      </c>
      <c r="P1894" s="9">
        <v>8</v>
      </c>
      <c r="Q1894" s="9">
        <v>12</v>
      </c>
      <c r="R1894" s="13">
        <v>40</v>
      </c>
      <c r="S1894" s="13">
        <v>0</v>
      </c>
      <c r="T1894" s="11" t="s">
        <v>17</v>
      </c>
    </row>
    <row r="1895" spans="1:20" ht="57">
      <c r="A1895" s="6">
        <v>1</v>
      </c>
      <c r="B1895" s="6"/>
      <c r="C1895" s="7" t="s">
        <v>2240</v>
      </c>
      <c r="D1895" s="8" t="s">
        <v>30</v>
      </c>
      <c r="E1895" s="9">
        <v>4450731</v>
      </c>
      <c r="F1895" s="9">
        <v>9899644</v>
      </c>
      <c r="G1895" s="9">
        <f>IFERROR(F1895-E1895,0)</f>
        <v>5448913</v>
      </c>
      <c r="H1895" s="36">
        <f>IFERROR((F1895/E1895-1)*100,0)</f>
        <v>122.42737204292959</v>
      </c>
      <c r="I1895" s="9">
        <v>48947830</v>
      </c>
      <c r="J1895" s="12">
        <v>20.2</v>
      </c>
      <c r="K1895" s="8" t="s">
        <v>17</v>
      </c>
      <c r="L1895" s="7" t="s">
        <v>17</v>
      </c>
      <c r="M1895" s="7" t="s">
        <v>17</v>
      </c>
      <c r="N1895" s="9"/>
      <c r="O1895" s="9"/>
      <c r="P1895" s="9"/>
      <c r="Q1895" s="9"/>
      <c r="R1895" s="10" t="s">
        <v>17</v>
      </c>
      <c r="S1895" s="10" t="s">
        <v>17</v>
      </c>
      <c r="T1895" s="11" t="s">
        <v>17</v>
      </c>
    </row>
    <row r="1896" spans="1:20" ht="71.25">
      <c r="A1896" s="6">
        <v>1</v>
      </c>
      <c r="B1896" s="6"/>
      <c r="C1896" s="7" t="s">
        <v>2211</v>
      </c>
      <c r="D1896" s="8" t="s">
        <v>17</v>
      </c>
      <c r="E1896" s="9"/>
      <c r="F1896" s="9"/>
      <c r="G1896" s="9"/>
      <c r="H1896" s="10" t="s">
        <v>17</v>
      </c>
      <c r="I1896" s="9"/>
      <c r="J1896" s="10" t="s">
        <v>17</v>
      </c>
      <c r="K1896" s="8" t="s">
        <v>22</v>
      </c>
      <c r="L1896" s="7" t="s">
        <v>32</v>
      </c>
      <c r="M1896" s="7" t="s">
        <v>33</v>
      </c>
      <c r="N1896" s="9">
        <v>3200</v>
      </c>
      <c r="O1896" s="9">
        <v>1280</v>
      </c>
      <c r="P1896" s="9">
        <v>976</v>
      </c>
      <c r="Q1896" s="9">
        <v>785</v>
      </c>
      <c r="R1896" s="13">
        <v>24.5</v>
      </c>
      <c r="S1896" s="13">
        <v>-38.700000000000003</v>
      </c>
      <c r="T1896" s="11" t="s">
        <v>3510</v>
      </c>
    </row>
    <row r="1897" spans="1:20">
      <c r="A1897" s="6">
        <v>1</v>
      </c>
      <c r="B1897" s="6"/>
      <c r="C1897" s="6"/>
      <c r="D1897" s="8" t="s">
        <v>17</v>
      </c>
      <c r="E1897" s="9"/>
      <c r="F1897" s="9"/>
      <c r="G1897" s="9"/>
      <c r="H1897" s="10" t="s">
        <v>17</v>
      </c>
      <c r="I1897" s="9"/>
      <c r="J1897" s="10" t="s">
        <v>17</v>
      </c>
      <c r="K1897" s="8" t="s">
        <v>22</v>
      </c>
      <c r="L1897" s="7" t="s">
        <v>1128</v>
      </c>
      <c r="M1897" s="7" t="s">
        <v>341</v>
      </c>
      <c r="N1897" s="9">
        <v>222500</v>
      </c>
      <c r="O1897" s="9">
        <v>68500</v>
      </c>
      <c r="P1897" s="9">
        <v>79500</v>
      </c>
      <c r="Q1897" s="9">
        <v>113500</v>
      </c>
      <c r="R1897" s="13">
        <v>51</v>
      </c>
      <c r="S1897" s="13">
        <v>65.7</v>
      </c>
      <c r="T1897" s="11" t="s">
        <v>3511</v>
      </c>
    </row>
    <row r="1898" spans="1:20" ht="42.75">
      <c r="A1898" s="6">
        <v>1</v>
      </c>
      <c r="B1898" s="6"/>
      <c r="C1898" s="6"/>
      <c r="D1898" s="8" t="s">
        <v>17</v>
      </c>
      <c r="E1898" s="9"/>
      <c r="F1898" s="9"/>
      <c r="G1898" s="9"/>
      <c r="H1898" s="10" t="s">
        <v>17</v>
      </c>
      <c r="I1898" s="9"/>
      <c r="J1898" s="10" t="s">
        <v>17</v>
      </c>
      <c r="K1898" s="8" t="s">
        <v>22</v>
      </c>
      <c r="L1898" s="7" t="s">
        <v>2241</v>
      </c>
      <c r="M1898" s="7" t="s">
        <v>2242</v>
      </c>
      <c r="N1898" s="9">
        <v>8000</v>
      </c>
      <c r="O1898" s="9">
        <v>3100</v>
      </c>
      <c r="P1898" s="9">
        <v>5482</v>
      </c>
      <c r="Q1898" s="9">
        <v>4375</v>
      </c>
      <c r="R1898" s="13">
        <v>54.7</v>
      </c>
      <c r="S1898" s="13">
        <v>41.1</v>
      </c>
      <c r="T1898" s="11" t="s">
        <v>3512</v>
      </c>
    </row>
    <row r="1899" spans="1:20" ht="57">
      <c r="A1899" s="6">
        <v>1</v>
      </c>
      <c r="B1899" s="6"/>
      <c r="C1899" s="6"/>
      <c r="D1899" s="8" t="s">
        <v>17</v>
      </c>
      <c r="E1899" s="9"/>
      <c r="F1899" s="9"/>
      <c r="G1899" s="9"/>
      <c r="H1899" s="10" t="s">
        <v>17</v>
      </c>
      <c r="I1899" s="9"/>
      <c r="J1899" s="10" t="s">
        <v>17</v>
      </c>
      <c r="K1899" s="8" t="s">
        <v>22</v>
      </c>
      <c r="L1899" s="7" t="s">
        <v>2243</v>
      </c>
      <c r="M1899" s="7" t="s">
        <v>2244</v>
      </c>
      <c r="N1899" s="9">
        <v>40</v>
      </c>
      <c r="O1899" s="9">
        <v>42</v>
      </c>
      <c r="P1899" s="9">
        <v>24</v>
      </c>
      <c r="Q1899" s="9">
        <v>40</v>
      </c>
      <c r="R1899" s="10" t="s">
        <v>62</v>
      </c>
      <c r="S1899" s="13">
        <f>+(Q1899/O1899-1)*100</f>
        <v>-4.7619047619047672</v>
      </c>
      <c r="T1899" s="11" t="s">
        <v>3513</v>
      </c>
    </row>
    <row r="1900" spans="1:20" ht="42.75">
      <c r="A1900" s="6">
        <v>1</v>
      </c>
      <c r="B1900" s="6"/>
      <c r="C1900" s="6"/>
      <c r="D1900" s="8" t="s">
        <v>17</v>
      </c>
      <c r="E1900" s="9"/>
      <c r="F1900" s="9"/>
      <c r="G1900" s="9"/>
      <c r="H1900" s="10" t="s">
        <v>17</v>
      </c>
      <c r="I1900" s="9"/>
      <c r="J1900" s="10" t="s">
        <v>17</v>
      </c>
      <c r="K1900" s="8" t="s">
        <v>22</v>
      </c>
      <c r="L1900" s="7" t="s">
        <v>2243</v>
      </c>
      <c r="M1900" s="7" t="s">
        <v>2245</v>
      </c>
      <c r="N1900" s="9">
        <v>8</v>
      </c>
      <c r="O1900" s="9">
        <v>3</v>
      </c>
      <c r="P1900" s="9">
        <v>9</v>
      </c>
      <c r="Q1900" s="9">
        <v>5</v>
      </c>
      <c r="R1900" s="13">
        <v>62.5</v>
      </c>
      <c r="S1900" s="13">
        <v>66.7</v>
      </c>
      <c r="T1900" s="11" t="s">
        <v>3514</v>
      </c>
    </row>
    <row r="1901" spans="1:20" ht="28.5">
      <c r="A1901" s="6">
        <v>1</v>
      </c>
      <c r="B1901" s="6"/>
      <c r="C1901" s="6"/>
      <c r="D1901" s="8" t="s">
        <v>17</v>
      </c>
      <c r="E1901" s="9"/>
      <c r="F1901" s="9"/>
      <c r="G1901" s="9"/>
      <c r="H1901" s="10" t="s">
        <v>17</v>
      </c>
      <c r="I1901" s="9"/>
      <c r="J1901" s="10" t="s">
        <v>17</v>
      </c>
      <c r="K1901" s="8" t="s">
        <v>22</v>
      </c>
      <c r="L1901" s="7" t="s">
        <v>2243</v>
      </c>
      <c r="M1901" s="7" t="s">
        <v>36</v>
      </c>
      <c r="N1901" s="9">
        <v>500000</v>
      </c>
      <c r="O1901" s="9">
        <v>215000</v>
      </c>
      <c r="P1901" s="9">
        <v>300000</v>
      </c>
      <c r="Q1901" s="9">
        <v>215055</v>
      </c>
      <c r="R1901" s="13">
        <v>43</v>
      </c>
      <c r="S1901" s="13">
        <v>0</v>
      </c>
      <c r="T1901" s="11" t="s">
        <v>3515</v>
      </c>
    </row>
    <row r="1902" spans="1:20" ht="42.75">
      <c r="A1902" s="6">
        <v>1</v>
      </c>
      <c r="B1902" s="6"/>
      <c r="C1902" s="6"/>
      <c r="D1902" s="8" t="s">
        <v>17</v>
      </c>
      <c r="E1902" s="9"/>
      <c r="F1902" s="9"/>
      <c r="G1902" s="9"/>
      <c r="H1902" s="10" t="s">
        <v>17</v>
      </c>
      <c r="I1902" s="9"/>
      <c r="J1902" s="10" t="s">
        <v>17</v>
      </c>
      <c r="K1902" s="8" t="s">
        <v>22</v>
      </c>
      <c r="L1902" s="7" t="s">
        <v>2246</v>
      </c>
      <c r="M1902" s="7" t="s">
        <v>48</v>
      </c>
      <c r="N1902" s="9">
        <v>85000</v>
      </c>
      <c r="O1902" s="9">
        <v>27303</v>
      </c>
      <c r="P1902" s="9">
        <v>32656</v>
      </c>
      <c r="Q1902" s="9">
        <v>30468</v>
      </c>
      <c r="R1902" s="13">
        <v>35.799999999999997</v>
      </c>
      <c r="S1902" s="13">
        <v>11.6</v>
      </c>
      <c r="T1902" s="11" t="s">
        <v>3516</v>
      </c>
    </row>
    <row r="1903" spans="1:20" ht="42.75">
      <c r="A1903" s="6">
        <v>1</v>
      </c>
      <c r="B1903" s="6"/>
      <c r="C1903" s="6"/>
      <c r="D1903" s="8" t="s">
        <v>17</v>
      </c>
      <c r="E1903" s="9"/>
      <c r="F1903" s="9"/>
      <c r="G1903" s="9"/>
      <c r="H1903" s="10" t="s">
        <v>17</v>
      </c>
      <c r="I1903" s="9"/>
      <c r="J1903" s="10" t="s">
        <v>17</v>
      </c>
      <c r="K1903" s="8" t="s">
        <v>22</v>
      </c>
      <c r="L1903" s="7" t="s">
        <v>2246</v>
      </c>
      <c r="M1903" s="7" t="s">
        <v>2247</v>
      </c>
      <c r="N1903" s="9">
        <v>1900</v>
      </c>
      <c r="O1903" s="9">
        <v>800</v>
      </c>
      <c r="P1903" s="9">
        <v>1214</v>
      </c>
      <c r="Q1903" s="9">
        <v>1149</v>
      </c>
      <c r="R1903" s="13">
        <v>60.5</v>
      </c>
      <c r="S1903" s="13">
        <v>43.6</v>
      </c>
      <c r="T1903" s="11" t="s">
        <v>3517</v>
      </c>
    </row>
    <row r="1904" spans="1:20" ht="42.75">
      <c r="A1904" s="6">
        <v>1</v>
      </c>
      <c r="B1904" s="6"/>
      <c r="C1904" s="7" t="s">
        <v>2248</v>
      </c>
      <c r="D1904" s="8" t="s">
        <v>30</v>
      </c>
      <c r="E1904" s="9">
        <v>1097081</v>
      </c>
      <c r="F1904" s="9">
        <v>1162203</v>
      </c>
      <c r="G1904" s="9">
        <f>IFERROR(F1904-E1904,0)</f>
        <v>65122</v>
      </c>
      <c r="H1904" s="36">
        <f>IFERROR((F1904/E1904-1)*100,0)</f>
        <v>5.9359336275079055</v>
      </c>
      <c r="I1904" s="9">
        <v>29191116</v>
      </c>
      <c r="J1904" s="12">
        <v>4</v>
      </c>
      <c r="K1904" s="8" t="s">
        <v>17</v>
      </c>
      <c r="L1904" s="7" t="s">
        <v>17</v>
      </c>
      <c r="M1904" s="7" t="s">
        <v>17</v>
      </c>
      <c r="N1904" s="9"/>
      <c r="O1904" s="9"/>
      <c r="P1904" s="9"/>
      <c r="Q1904" s="9"/>
      <c r="R1904" s="10" t="s">
        <v>17</v>
      </c>
      <c r="S1904" s="10" t="s">
        <v>17</v>
      </c>
      <c r="T1904" s="11" t="s">
        <v>17</v>
      </c>
    </row>
    <row r="1905" spans="1:20">
      <c r="A1905" s="6">
        <v>1</v>
      </c>
      <c r="B1905" s="6"/>
      <c r="C1905" s="7" t="s">
        <v>2211</v>
      </c>
      <c r="D1905" s="8" t="s">
        <v>17</v>
      </c>
      <c r="E1905" s="9"/>
      <c r="F1905" s="9"/>
      <c r="G1905" s="9"/>
      <c r="H1905" s="10" t="s">
        <v>17</v>
      </c>
      <c r="I1905" s="9"/>
      <c r="J1905" s="10" t="s">
        <v>17</v>
      </c>
      <c r="K1905" s="8" t="s">
        <v>22</v>
      </c>
      <c r="L1905" s="7" t="s">
        <v>1128</v>
      </c>
      <c r="M1905" s="7" t="s">
        <v>341</v>
      </c>
      <c r="N1905" s="9">
        <v>28000</v>
      </c>
      <c r="O1905" s="9">
        <v>28000</v>
      </c>
      <c r="P1905" s="9">
        <v>0</v>
      </c>
      <c r="Q1905" s="9">
        <v>0</v>
      </c>
      <c r="R1905" s="36">
        <v>0</v>
      </c>
      <c r="S1905" s="36">
        <v>-100</v>
      </c>
      <c r="T1905" s="11" t="s">
        <v>3518</v>
      </c>
    </row>
    <row r="1906" spans="1:20">
      <c r="A1906" s="6">
        <v>1</v>
      </c>
      <c r="B1906" s="6"/>
      <c r="C1906" s="6"/>
      <c r="D1906" s="8" t="s">
        <v>17</v>
      </c>
      <c r="E1906" s="9"/>
      <c r="F1906" s="9"/>
      <c r="G1906" s="9"/>
      <c r="H1906" s="10" t="s">
        <v>17</v>
      </c>
      <c r="I1906" s="9"/>
      <c r="J1906" s="10" t="s">
        <v>17</v>
      </c>
      <c r="K1906" s="8" t="s">
        <v>22</v>
      </c>
      <c r="L1906" s="7" t="s">
        <v>2249</v>
      </c>
      <c r="M1906" s="7" t="s">
        <v>497</v>
      </c>
      <c r="N1906" s="9">
        <v>70</v>
      </c>
      <c r="O1906" s="9">
        <v>50</v>
      </c>
      <c r="P1906" s="9">
        <v>3</v>
      </c>
      <c r="Q1906" s="9">
        <v>1</v>
      </c>
      <c r="R1906" s="10">
        <v>1.4</v>
      </c>
      <c r="S1906" s="10">
        <v>-98</v>
      </c>
      <c r="T1906" s="11" t="s">
        <v>3518</v>
      </c>
    </row>
    <row r="1907" spans="1:20">
      <c r="A1907" s="6">
        <v>1</v>
      </c>
      <c r="B1907" s="6"/>
      <c r="C1907" s="6"/>
      <c r="D1907" s="8" t="s">
        <v>17</v>
      </c>
      <c r="E1907" s="9"/>
      <c r="F1907" s="9"/>
      <c r="G1907" s="9"/>
      <c r="H1907" s="10" t="s">
        <v>17</v>
      </c>
      <c r="I1907" s="9"/>
      <c r="J1907" s="10" t="s">
        <v>17</v>
      </c>
      <c r="K1907" s="8" t="s">
        <v>22</v>
      </c>
      <c r="L1907" s="7" t="s">
        <v>2250</v>
      </c>
      <c r="M1907" s="7" t="s">
        <v>2251</v>
      </c>
      <c r="N1907" s="9">
        <v>70</v>
      </c>
      <c r="O1907" s="9">
        <v>20</v>
      </c>
      <c r="P1907" s="9">
        <v>34</v>
      </c>
      <c r="Q1907" s="9">
        <v>0</v>
      </c>
      <c r="R1907" s="36">
        <v>0</v>
      </c>
      <c r="S1907" s="36">
        <v>-100</v>
      </c>
      <c r="T1907" s="11" t="s">
        <v>3518</v>
      </c>
    </row>
    <row r="1908" spans="1:20">
      <c r="A1908" s="6">
        <v>1</v>
      </c>
      <c r="B1908" s="6"/>
      <c r="C1908" s="6"/>
      <c r="D1908" s="8" t="s">
        <v>17</v>
      </c>
      <c r="E1908" s="9"/>
      <c r="F1908" s="9"/>
      <c r="G1908" s="9"/>
      <c r="H1908" s="10" t="s">
        <v>17</v>
      </c>
      <c r="I1908" s="9"/>
      <c r="J1908" s="10" t="s">
        <v>17</v>
      </c>
      <c r="K1908" s="8" t="s">
        <v>22</v>
      </c>
      <c r="L1908" s="7" t="s">
        <v>2252</v>
      </c>
      <c r="M1908" s="7" t="s">
        <v>543</v>
      </c>
      <c r="N1908" s="9">
        <v>70</v>
      </c>
      <c r="O1908" s="9">
        <v>36</v>
      </c>
      <c r="P1908" s="9">
        <v>11</v>
      </c>
      <c r="Q1908" s="9">
        <v>14</v>
      </c>
      <c r="R1908" s="13">
        <v>20</v>
      </c>
      <c r="S1908" s="13">
        <v>-61.1</v>
      </c>
      <c r="T1908" s="11" t="s">
        <v>3518</v>
      </c>
    </row>
    <row r="1909" spans="1:20" ht="28.5">
      <c r="A1909" s="6">
        <v>1</v>
      </c>
      <c r="B1909" s="6"/>
      <c r="C1909" s="6"/>
      <c r="D1909" s="8" t="s">
        <v>17</v>
      </c>
      <c r="E1909" s="9"/>
      <c r="F1909" s="9"/>
      <c r="G1909" s="9"/>
      <c r="H1909" s="10" t="s">
        <v>17</v>
      </c>
      <c r="I1909" s="9"/>
      <c r="J1909" s="10" t="s">
        <v>17</v>
      </c>
      <c r="K1909" s="8" t="s">
        <v>22</v>
      </c>
      <c r="L1909" s="7" t="s">
        <v>2253</v>
      </c>
      <c r="M1909" s="7" t="s">
        <v>543</v>
      </c>
      <c r="N1909" s="9">
        <v>80</v>
      </c>
      <c r="O1909" s="9">
        <v>50</v>
      </c>
      <c r="P1909" s="9">
        <v>2</v>
      </c>
      <c r="Q1909" s="9">
        <v>1</v>
      </c>
      <c r="R1909" s="10">
        <v>1.3</v>
      </c>
      <c r="S1909" s="10">
        <v>-98</v>
      </c>
      <c r="T1909" s="11" t="s">
        <v>3518</v>
      </c>
    </row>
    <row r="1910" spans="1:20" ht="28.5">
      <c r="A1910" s="6">
        <v>1</v>
      </c>
      <c r="B1910" s="6"/>
      <c r="C1910" s="6"/>
      <c r="D1910" s="8" t="s">
        <v>17</v>
      </c>
      <c r="E1910" s="9"/>
      <c r="F1910" s="9"/>
      <c r="G1910" s="9"/>
      <c r="H1910" s="10" t="s">
        <v>17</v>
      </c>
      <c r="I1910" s="9"/>
      <c r="J1910" s="10" t="s">
        <v>17</v>
      </c>
      <c r="K1910" s="8" t="s">
        <v>22</v>
      </c>
      <c r="L1910" s="7" t="s">
        <v>2254</v>
      </c>
      <c r="M1910" s="7" t="s">
        <v>2255</v>
      </c>
      <c r="N1910" s="9">
        <v>10</v>
      </c>
      <c r="O1910" s="9">
        <v>7</v>
      </c>
      <c r="P1910" s="9">
        <v>0</v>
      </c>
      <c r="Q1910" s="9">
        <v>0</v>
      </c>
      <c r="R1910" s="36">
        <v>0</v>
      </c>
      <c r="S1910" s="36">
        <v>-100</v>
      </c>
      <c r="T1910" s="11" t="s">
        <v>3518</v>
      </c>
    </row>
    <row r="1911" spans="1:20" ht="42.75">
      <c r="A1911" s="6">
        <v>1</v>
      </c>
      <c r="B1911" s="6"/>
      <c r="C1911" s="7" t="s">
        <v>2256</v>
      </c>
      <c r="D1911" s="8" t="s">
        <v>30</v>
      </c>
      <c r="E1911" s="9">
        <v>152899</v>
      </c>
      <c r="F1911" s="9">
        <v>997538</v>
      </c>
      <c r="G1911" s="9">
        <f>IFERROR(F1911-E1911,0)</f>
        <v>844639</v>
      </c>
      <c r="H1911" s="36">
        <f>IFERROR((F1911/E1911-1)*100,0)</f>
        <v>552.41630095684081</v>
      </c>
      <c r="I1911" s="9">
        <v>14224838</v>
      </c>
      <c r="J1911" s="12">
        <v>7</v>
      </c>
      <c r="K1911" s="8" t="s">
        <v>17</v>
      </c>
      <c r="L1911" s="7" t="s">
        <v>17</v>
      </c>
      <c r="M1911" s="7" t="s">
        <v>17</v>
      </c>
      <c r="N1911" s="9"/>
      <c r="O1911" s="9"/>
      <c r="P1911" s="9"/>
      <c r="Q1911" s="9"/>
      <c r="R1911" s="10" t="s">
        <v>17</v>
      </c>
      <c r="S1911" s="10" t="s">
        <v>17</v>
      </c>
      <c r="T1911" s="11" t="s">
        <v>17</v>
      </c>
    </row>
    <row r="1912" spans="1:20" ht="28.5">
      <c r="A1912" s="6">
        <v>1</v>
      </c>
      <c r="B1912" s="6"/>
      <c r="C1912" s="7" t="s">
        <v>2211</v>
      </c>
      <c r="D1912" s="8" t="s">
        <v>17</v>
      </c>
      <c r="E1912" s="9"/>
      <c r="F1912" s="9"/>
      <c r="G1912" s="9"/>
      <c r="H1912" s="10" t="s">
        <v>17</v>
      </c>
      <c r="I1912" s="9"/>
      <c r="J1912" s="10" t="s">
        <v>17</v>
      </c>
      <c r="K1912" s="8" t="s">
        <v>22</v>
      </c>
      <c r="L1912" s="7" t="s">
        <v>1128</v>
      </c>
      <c r="M1912" s="7" t="s">
        <v>341</v>
      </c>
      <c r="N1912" s="9">
        <v>10000</v>
      </c>
      <c r="O1912" s="9">
        <v>10000</v>
      </c>
      <c r="P1912" s="9" t="s">
        <v>3453</v>
      </c>
      <c r="Q1912" s="9">
        <v>0</v>
      </c>
      <c r="R1912" s="36">
        <v>0</v>
      </c>
      <c r="S1912" s="36">
        <v>-100</v>
      </c>
      <c r="T1912" s="11" t="s">
        <v>3519</v>
      </c>
    </row>
    <row r="1913" spans="1:20" ht="28.5">
      <c r="A1913" s="6">
        <v>1</v>
      </c>
      <c r="B1913" s="6"/>
      <c r="C1913" s="6"/>
      <c r="D1913" s="8" t="s">
        <v>17</v>
      </c>
      <c r="E1913" s="9"/>
      <c r="F1913" s="9"/>
      <c r="G1913" s="9"/>
      <c r="H1913" s="10" t="s">
        <v>17</v>
      </c>
      <c r="I1913" s="9"/>
      <c r="J1913" s="10" t="s">
        <v>17</v>
      </c>
      <c r="K1913" s="8" t="s">
        <v>22</v>
      </c>
      <c r="L1913" s="7" t="s">
        <v>2226</v>
      </c>
      <c r="M1913" s="7" t="s">
        <v>2257</v>
      </c>
      <c r="N1913" s="9">
        <v>8</v>
      </c>
      <c r="O1913" s="9">
        <v>6</v>
      </c>
      <c r="P1913" s="9" t="s">
        <v>3453</v>
      </c>
      <c r="Q1913" s="9">
        <v>13</v>
      </c>
      <c r="R1913" s="13">
        <v>162.5</v>
      </c>
      <c r="S1913" s="13">
        <v>116.7</v>
      </c>
      <c r="T1913" s="11" t="s">
        <v>3519</v>
      </c>
    </row>
    <row r="1914" spans="1:20" ht="28.5">
      <c r="A1914" s="6">
        <v>1</v>
      </c>
      <c r="B1914" s="6"/>
      <c r="C1914" s="6"/>
      <c r="D1914" s="8" t="s">
        <v>17</v>
      </c>
      <c r="E1914" s="9"/>
      <c r="F1914" s="9"/>
      <c r="G1914" s="9"/>
      <c r="H1914" s="10" t="s">
        <v>17</v>
      </c>
      <c r="I1914" s="9"/>
      <c r="J1914" s="10" t="s">
        <v>17</v>
      </c>
      <c r="K1914" s="8" t="s">
        <v>22</v>
      </c>
      <c r="L1914" s="7" t="s">
        <v>2258</v>
      </c>
      <c r="M1914" s="7" t="s">
        <v>220</v>
      </c>
      <c r="N1914" s="9">
        <v>10</v>
      </c>
      <c r="O1914" s="9">
        <v>3</v>
      </c>
      <c r="P1914" s="9" t="s">
        <v>3453</v>
      </c>
      <c r="Q1914" s="9">
        <v>0</v>
      </c>
      <c r="R1914" s="36">
        <v>0</v>
      </c>
      <c r="S1914" s="36">
        <v>-100</v>
      </c>
      <c r="T1914" s="11" t="s">
        <v>3519</v>
      </c>
    </row>
    <row r="1915" spans="1:20" ht="28.5">
      <c r="A1915" s="6">
        <v>1</v>
      </c>
      <c r="B1915" s="6"/>
      <c r="C1915" s="6"/>
      <c r="D1915" s="8" t="s">
        <v>17</v>
      </c>
      <c r="E1915" s="9"/>
      <c r="F1915" s="9"/>
      <c r="G1915" s="9"/>
      <c r="H1915" s="10" t="s">
        <v>17</v>
      </c>
      <c r="I1915" s="9"/>
      <c r="J1915" s="10" t="s">
        <v>17</v>
      </c>
      <c r="K1915" s="8" t="s">
        <v>22</v>
      </c>
      <c r="L1915" s="7" t="s">
        <v>2259</v>
      </c>
      <c r="M1915" s="7" t="s">
        <v>2213</v>
      </c>
      <c r="N1915" s="9">
        <v>24</v>
      </c>
      <c r="O1915" s="9">
        <v>16</v>
      </c>
      <c r="P1915" s="9" t="s">
        <v>3453</v>
      </c>
      <c r="Q1915" s="9">
        <v>0</v>
      </c>
      <c r="R1915" s="36">
        <v>0</v>
      </c>
      <c r="S1915" s="36">
        <v>-100</v>
      </c>
      <c r="T1915" s="11" t="s">
        <v>3519</v>
      </c>
    </row>
    <row r="1916" spans="1:20" ht="28.5">
      <c r="A1916" s="6">
        <v>1</v>
      </c>
      <c r="B1916" s="6"/>
      <c r="C1916" s="6"/>
      <c r="D1916" s="8" t="s">
        <v>17</v>
      </c>
      <c r="E1916" s="9"/>
      <c r="F1916" s="9"/>
      <c r="G1916" s="9"/>
      <c r="H1916" s="10" t="s">
        <v>17</v>
      </c>
      <c r="I1916" s="9"/>
      <c r="J1916" s="10" t="s">
        <v>17</v>
      </c>
      <c r="K1916" s="8" t="s">
        <v>22</v>
      </c>
      <c r="L1916" s="7" t="s">
        <v>2260</v>
      </c>
      <c r="M1916" s="7" t="s">
        <v>1527</v>
      </c>
      <c r="N1916" s="9">
        <v>6</v>
      </c>
      <c r="O1916" s="9">
        <v>3</v>
      </c>
      <c r="P1916" s="9" t="s">
        <v>3453</v>
      </c>
      <c r="Q1916" s="9">
        <v>0</v>
      </c>
      <c r="R1916" s="36">
        <v>0</v>
      </c>
      <c r="S1916" s="36">
        <v>-100</v>
      </c>
      <c r="T1916" s="11" t="s">
        <v>3519</v>
      </c>
    </row>
    <row r="1917" spans="1:20" ht="28.5">
      <c r="A1917" s="6">
        <v>1</v>
      </c>
      <c r="B1917" s="6"/>
      <c r="C1917" s="6"/>
      <c r="D1917" s="8" t="s">
        <v>17</v>
      </c>
      <c r="E1917" s="9"/>
      <c r="F1917" s="9"/>
      <c r="G1917" s="9"/>
      <c r="H1917" s="10" t="s">
        <v>17</v>
      </c>
      <c r="I1917" s="9"/>
      <c r="J1917" s="10" t="s">
        <v>17</v>
      </c>
      <c r="K1917" s="8" t="s">
        <v>22</v>
      </c>
      <c r="L1917" s="7" t="s">
        <v>2261</v>
      </c>
      <c r="M1917" s="7" t="s">
        <v>1443</v>
      </c>
      <c r="N1917" s="9">
        <v>20</v>
      </c>
      <c r="O1917" s="9">
        <v>20</v>
      </c>
      <c r="P1917" s="9" t="s">
        <v>3453</v>
      </c>
      <c r="Q1917" s="9">
        <v>0</v>
      </c>
      <c r="R1917" s="36">
        <v>0</v>
      </c>
      <c r="S1917" s="36">
        <v>-100</v>
      </c>
      <c r="T1917" s="11" t="s">
        <v>3519</v>
      </c>
    </row>
    <row r="1918" spans="1:20" ht="57">
      <c r="A1918" s="6">
        <v>1</v>
      </c>
      <c r="B1918" s="6"/>
      <c r="C1918" s="7" t="s">
        <v>2262</v>
      </c>
      <c r="D1918" s="8" t="s">
        <v>30</v>
      </c>
      <c r="E1918" s="9">
        <v>591678</v>
      </c>
      <c r="F1918" s="9">
        <v>1490788</v>
      </c>
      <c r="G1918" s="9">
        <f>IFERROR(F1918-E1918,0)</f>
        <v>899110</v>
      </c>
      <c r="H1918" s="36">
        <f>IFERROR((F1918/E1918-1)*100,0)</f>
        <v>151.95934275061776</v>
      </c>
      <c r="I1918" s="9">
        <v>58142145</v>
      </c>
      <c r="J1918" s="12">
        <v>2.6</v>
      </c>
      <c r="K1918" s="8" t="s">
        <v>17</v>
      </c>
      <c r="L1918" s="7" t="s">
        <v>17</v>
      </c>
      <c r="M1918" s="7" t="s">
        <v>17</v>
      </c>
      <c r="N1918" s="9"/>
      <c r="O1918" s="9"/>
      <c r="P1918" s="9"/>
      <c r="Q1918" s="9"/>
      <c r="R1918" s="10" t="s">
        <v>17</v>
      </c>
      <c r="S1918" s="10" t="s">
        <v>17</v>
      </c>
      <c r="T1918" s="11" t="s">
        <v>17</v>
      </c>
    </row>
    <row r="1919" spans="1:20" ht="28.5">
      <c r="A1919" s="6">
        <v>1</v>
      </c>
      <c r="B1919" s="6"/>
      <c r="C1919" s="7" t="s">
        <v>2211</v>
      </c>
      <c r="D1919" s="8" t="s">
        <v>17</v>
      </c>
      <c r="E1919" s="9"/>
      <c r="F1919" s="9"/>
      <c r="G1919" s="9"/>
      <c r="H1919" s="10" t="s">
        <v>17</v>
      </c>
      <c r="I1919" s="9"/>
      <c r="J1919" s="10" t="s">
        <v>17</v>
      </c>
      <c r="K1919" s="8" t="s">
        <v>22</v>
      </c>
      <c r="L1919" s="7" t="s">
        <v>2263</v>
      </c>
      <c r="M1919" s="7" t="s">
        <v>2264</v>
      </c>
      <c r="N1919" s="9">
        <v>516000</v>
      </c>
      <c r="O1919" s="9">
        <v>254000</v>
      </c>
      <c r="P1919" s="9" t="s">
        <v>3453</v>
      </c>
      <c r="Q1919" s="9">
        <v>4000</v>
      </c>
      <c r="R1919" s="13">
        <v>0.8</v>
      </c>
      <c r="S1919" s="13">
        <v>-98.4</v>
      </c>
      <c r="T1919" s="11" t="s">
        <v>3520</v>
      </c>
    </row>
    <row r="1920" spans="1:20">
      <c r="A1920" s="6">
        <v>1</v>
      </c>
      <c r="B1920" s="6"/>
      <c r="C1920" s="6"/>
      <c r="D1920" s="8" t="s">
        <v>17</v>
      </c>
      <c r="E1920" s="9"/>
      <c r="F1920" s="9"/>
      <c r="G1920" s="9"/>
      <c r="H1920" s="10" t="s">
        <v>17</v>
      </c>
      <c r="I1920" s="9"/>
      <c r="J1920" s="10" t="s">
        <v>17</v>
      </c>
      <c r="K1920" s="8" t="s">
        <v>22</v>
      </c>
      <c r="L1920" s="7" t="s">
        <v>2265</v>
      </c>
      <c r="M1920" s="7" t="s">
        <v>2266</v>
      </c>
      <c r="N1920" s="9">
        <v>24</v>
      </c>
      <c r="O1920" s="9">
        <v>11</v>
      </c>
      <c r="P1920" s="9" t="s">
        <v>3453</v>
      </c>
      <c r="Q1920" s="9">
        <v>1</v>
      </c>
      <c r="R1920" s="13">
        <v>4.2</v>
      </c>
      <c r="S1920" s="13">
        <v>-90.9</v>
      </c>
      <c r="T1920" s="11" t="s">
        <v>3520</v>
      </c>
    </row>
    <row r="1921" spans="1:20">
      <c r="A1921" s="6">
        <v>1</v>
      </c>
      <c r="B1921" s="6"/>
      <c r="C1921" s="6"/>
      <c r="D1921" s="8" t="s">
        <v>17</v>
      </c>
      <c r="E1921" s="9"/>
      <c r="F1921" s="9"/>
      <c r="G1921" s="9"/>
      <c r="H1921" s="10" t="s">
        <v>17</v>
      </c>
      <c r="I1921" s="9"/>
      <c r="J1921" s="10" t="s">
        <v>17</v>
      </c>
      <c r="K1921" s="8" t="s">
        <v>22</v>
      </c>
      <c r="L1921" s="7" t="s">
        <v>2265</v>
      </c>
      <c r="M1921" s="7" t="s">
        <v>2267</v>
      </c>
      <c r="N1921" s="9">
        <v>6</v>
      </c>
      <c r="O1921" s="9">
        <v>3</v>
      </c>
      <c r="P1921" s="9" t="s">
        <v>3453</v>
      </c>
      <c r="Q1921" s="9">
        <v>0</v>
      </c>
      <c r="R1921" s="36">
        <v>0</v>
      </c>
      <c r="S1921" s="36">
        <v>-100</v>
      </c>
      <c r="T1921" s="11" t="s">
        <v>3520</v>
      </c>
    </row>
    <row r="1922" spans="1:20">
      <c r="A1922" s="6">
        <v>1</v>
      </c>
      <c r="B1922" s="6"/>
      <c r="C1922" s="6"/>
      <c r="D1922" s="8" t="s">
        <v>17</v>
      </c>
      <c r="E1922" s="9"/>
      <c r="F1922" s="9"/>
      <c r="G1922" s="9"/>
      <c r="H1922" s="10" t="s">
        <v>17</v>
      </c>
      <c r="I1922" s="9"/>
      <c r="J1922" s="10" t="s">
        <v>17</v>
      </c>
      <c r="K1922" s="8" t="s">
        <v>22</v>
      </c>
      <c r="L1922" s="7" t="s">
        <v>2268</v>
      </c>
      <c r="M1922" s="7" t="s">
        <v>2269</v>
      </c>
      <c r="N1922" s="9">
        <v>250</v>
      </c>
      <c r="O1922" s="9">
        <v>100</v>
      </c>
      <c r="P1922" s="9" t="s">
        <v>3453</v>
      </c>
      <c r="Q1922" s="9">
        <v>0</v>
      </c>
      <c r="R1922" s="36">
        <v>0</v>
      </c>
      <c r="S1922" s="36">
        <v>-100</v>
      </c>
      <c r="T1922" s="11" t="s">
        <v>3520</v>
      </c>
    </row>
    <row r="1923" spans="1:20" ht="28.5">
      <c r="A1923" s="6">
        <v>1</v>
      </c>
      <c r="B1923" s="6"/>
      <c r="C1923" s="6"/>
      <c r="D1923" s="8" t="s">
        <v>17</v>
      </c>
      <c r="E1923" s="9"/>
      <c r="F1923" s="9"/>
      <c r="G1923" s="9"/>
      <c r="H1923" s="10" t="s">
        <v>17</v>
      </c>
      <c r="I1923" s="9"/>
      <c r="J1923" s="10" t="s">
        <v>17</v>
      </c>
      <c r="K1923" s="8" t="s">
        <v>22</v>
      </c>
      <c r="L1923" s="7" t="s">
        <v>2270</v>
      </c>
      <c r="M1923" s="7" t="s">
        <v>2271</v>
      </c>
      <c r="N1923" s="9">
        <v>12</v>
      </c>
      <c r="O1923" s="9">
        <v>5</v>
      </c>
      <c r="P1923" s="9" t="s">
        <v>3453</v>
      </c>
      <c r="Q1923" s="9">
        <v>3</v>
      </c>
      <c r="R1923" s="13">
        <v>25</v>
      </c>
      <c r="S1923" s="13">
        <v>-40</v>
      </c>
      <c r="T1923" s="11" t="s">
        <v>3521</v>
      </c>
    </row>
    <row r="1924" spans="1:20" ht="28.5">
      <c r="A1924" s="6">
        <v>1</v>
      </c>
      <c r="B1924" s="6"/>
      <c r="C1924" s="6"/>
      <c r="D1924" s="8" t="s">
        <v>17</v>
      </c>
      <c r="E1924" s="9"/>
      <c r="F1924" s="9"/>
      <c r="G1924" s="9"/>
      <c r="H1924" s="10" t="s">
        <v>17</v>
      </c>
      <c r="I1924" s="9"/>
      <c r="J1924" s="10" t="s">
        <v>17</v>
      </c>
      <c r="K1924" s="8" t="s">
        <v>22</v>
      </c>
      <c r="L1924" s="7" t="s">
        <v>2272</v>
      </c>
      <c r="M1924" s="7" t="s">
        <v>2273</v>
      </c>
      <c r="N1924" s="9">
        <v>16</v>
      </c>
      <c r="O1924" s="9">
        <v>6</v>
      </c>
      <c r="P1924" s="9" t="s">
        <v>3453</v>
      </c>
      <c r="Q1924" s="9">
        <v>1</v>
      </c>
      <c r="R1924" s="13">
        <v>6.3</v>
      </c>
      <c r="S1924" s="13">
        <v>-83.3</v>
      </c>
      <c r="T1924" s="11" t="s">
        <v>3521</v>
      </c>
    </row>
    <row r="1925" spans="1:20" ht="28.5">
      <c r="A1925" s="6">
        <v>1</v>
      </c>
      <c r="B1925" s="6"/>
      <c r="C1925" s="6"/>
      <c r="D1925" s="8" t="s">
        <v>17</v>
      </c>
      <c r="E1925" s="9"/>
      <c r="F1925" s="9"/>
      <c r="G1925" s="9"/>
      <c r="H1925" s="10" t="s">
        <v>17</v>
      </c>
      <c r="I1925" s="9"/>
      <c r="J1925" s="10" t="s">
        <v>17</v>
      </c>
      <c r="K1925" s="8" t="s">
        <v>22</v>
      </c>
      <c r="L1925" s="7" t="s">
        <v>2272</v>
      </c>
      <c r="M1925" s="7" t="s">
        <v>2274</v>
      </c>
      <c r="N1925" s="9">
        <v>8</v>
      </c>
      <c r="O1925" s="9">
        <v>3</v>
      </c>
      <c r="P1925" s="9" t="s">
        <v>3453</v>
      </c>
      <c r="Q1925" s="9">
        <v>1</v>
      </c>
      <c r="R1925" s="13">
        <v>12.5</v>
      </c>
      <c r="S1925" s="13">
        <v>-66.7</v>
      </c>
      <c r="T1925" s="11" t="s">
        <v>3521</v>
      </c>
    </row>
    <row r="1926" spans="1:20" ht="28.5">
      <c r="A1926" s="6">
        <v>1</v>
      </c>
      <c r="B1926" s="6"/>
      <c r="C1926" s="6"/>
      <c r="D1926" s="8" t="s">
        <v>17</v>
      </c>
      <c r="E1926" s="9"/>
      <c r="F1926" s="9"/>
      <c r="G1926" s="9"/>
      <c r="H1926" s="10" t="s">
        <v>17</v>
      </c>
      <c r="I1926" s="9"/>
      <c r="J1926" s="10" t="s">
        <v>17</v>
      </c>
      <c r="K1926" s="8" t="s">
        <v>22</v>
      </c>
      <c r="L1926" s="7" t="s">
        <v>2275</v>
      </c>
      <c r="M1926" s="7" t="s">
        <v>2276</v>
      </c>
      <c r="N1926" s="9">
        <v>4</v>
      </c>
      <c r="O1926" s="9">
        <v>2</v>
      </c>
      <c r="P1926" s="9" t="s">
        <v>3453</v>
      </c>
      <c r="Q1926" s="9">
        <v>1</v>
      </c>
      <c r="R1926" s="13">
        <v>25</v>
      </c>
      <c r="S1926" s="13">
        <v>-50</v>
      </c>
      <c r="T1926" s="11" t="s">
        <v>3521</v>
      </c>
    </row>
    <row r="1927" spans="1:20" ht="28.5">
      <c r="A1927" s="6">
        <v>1</v>
      </c>
      <c r="B1927" s="6"/>
      <c r="C1927" s="6"/>
      <c r="D1927" s="8" t="s">
        <v>17</v>
      </c>
      <c r="E1927" s="9"/>
      <c r="F1927" s="9"/>
      <c r="G1927" s="9"/>
      <c r="H1927" s="10" t="s">
        <v>17</v>
      </c>
      <c r="I1927" s="9"/>
      <c r="J1927" s="10" t="s">
        <v>17</v>
      </c>
      <c r="K1927" s="8" t="s">
        <v>22</v>
      </c>
      <c r="L1927" s="7" t="s">
        <v>2275</v>
      </c>
      <c r="M1927" s="7" t="s">
        <v>2277</v>
      </c>
      <c r="N1927" s="9">
        <v>1000</v>
      </c>
      <c r="O1927" s="9">
        <v>300</v>
      </c>
      <c r="P1927" s="9" t="s">
        <v>3453</v>
      </c>
      <c r="Q1927" s="9">
        <v>0</v>
      </c>
      <c r="R1927" s="36">
        <v>0</v>
      </c>
      <c r="S1927" s="36">
        <v>-100</v>
      </c>
      <c r="T1927" s="11" t="s">
        <v>3521</v>
      </c>
    </row>
    <row r="1928" spans="1:20" ht="28.5">
      <c r="A1928" s="6">
        <v>1</v>
      </c>
      <c r="B1928" s="6"/>
      <c r="C1928" s="6"/>
      <c r="D1928" s="8" t="s">
        <v>17</v>
      </c>
      <c r="E1928" s="9"/>
      <c r="F1928" s="9"/>
      <c r="G1928" s="9"/>
      <c r="H1928" s="10" t="s">
        <v>17</v>
      </c>
      <c r="I1928" s="9"/>
      <c r="J1928" s="10" t="s">
        <v>17</v>
      </c>
      <c r="K1928" s="8" t="s">
        <v>22</v>
      </c>
      <c r="L1928" s="7" t="s">
        <v>2275</v>
      </c>
      <c r="M1928" s="7" t="s">
        <v>2278</v>
      </c>
      <c r="N1928" s="9">
        <v>4</v>
      </c>
      <c r="O1928" s="9">
        <v>2</v>
      </c>
      <c r="P1928" s="9" t="s">
        <v>3453</v>
      </c>
      <c r="Q1928" s="9">
        <v>1</v>
      </c>
      <c r="R1928" s="13">
        <v>25</v>
      </c>
      <c r="S1928" s="13">
        <v>-50</v>
      </c>
      <c r="T1928" s="11" t="s">
        <v>3521</v>
      </c>
    </row>
    <row r="1929" spans="1:20" ht="42.75">
      <c r="A1929" s="6">
        <v>1</v>
      </c>
      <c r="B1929" s="6"/>
      <c r="C1929" s="7" t="s">
        <v>2279</v>
      </c>
      <c r="D1929" s="8" t="s">
        <v>30</v>
      </c>
      <c r="E1929" s="9">
        <v>530224</v>
      </c>
      <c r="F1929" s="9">
        <v>50480</v>
      </c>
      <c r="G1929" s="9">
        <f>IFERROR(F1929-E1929,0)</f>
        <v>-479744</v>
      </c>
      <c r="H1929" s="36">
        <f>IFERROR((F1929/E1929-1)*100,0)</f>
        <v>-90.479495458523189</v>
      </c>
      <c r="I1929" s="9">
        <v>13760000</v>
      </c>
      <c r="J1929" s="12">
        <v>0.4</v>
      </c>
      <c r="K1929" s="8" t="s">
        <v>17</v>
      </c>
      <c r="L1929" s="7" t="s">
        <v>17</v>
      </c>
      <c r="M1929" s="7" t="s">
        <v>17</v>
      </c>
      <c r="N1929" s="9"/>
      <c r="O1929" s="9"/>
      <c r="P1929" s="9"/>
      <c r="Q1929" s="9"/>
      <c r="R1929" s="10" t="s">
        <v>17</v>
      </c>
      <c r="S1929" s="10" t="s">
        <v>17</v>
      </c>
      <c r="T1929" s="11" t="s">
        <v>17</v>
      </c>
    </row>
    <row r="1930" spans="1:20">
      <c r="A1930" s="6">
        <v>1</v>
      </c>
      <c r="B1930" s="6"/>
      <c r="C1930" s="7" t="s">
        <v>2211</v>
      </c>
      <c r="D1930" s="8" t="s">
        <v>17</v>
      </c>
      <c r="E1930" s="9"/>
      <c r="F1930" s="9"/>
      <c r="G1930" s="9"/>
      <c r="H1930" s="10" t="s">
        <v>17</v>
      </c>
      <c r="I1930" s="9"/>
      <c r="J1930" s="10" t="s">
        <v>17</v>
      </c>
      <c r="K1930" s="8" t="s">
        <v>22</v>
      </c>
      <c r="L1930" s="7" t="s">
        <v>2237</v>
      </c>
      <c r="M1930" s="7" t="s">
        <v>341</v>
      </c>
      <c r="N1930" s="9">
        <v>20000</v>
      </c>
      <c r="O1930" s="9">
        <v>5000</v>
      </c>
      <c r="P1930" s="9" t="s">
        <v>3453</v>
      </c>
      <c r="Q1930" s="9">
        <v>0</v>
      </c>
      <c r="R1930" s="36">
        <v>0</v>
      </c>
      <c r="S1930" s="36">
        <v>-100</v>
      </c>
      <c r="T1930" s="11" t="s">
        <v>3520</v>
      </c>
    </row>
    <row r="1931" spans="1:20" ht="28.5">
      <c r="A1931" s="6">
        <v>1</v>
      </c>
      <c r="B1931" s="6"/>
      <c r="C1931" s="6"/>
      <c r="D1931" s="8" t="s">
        <v>17</v>
      </c>
      <c r="E1931" s="9"/>
      <c r="F1931" s="9"/>
      <c r="G1931" s="9"/>
      <c r="H1931" s="10" t="s">
        <v>17</v>
      </c>
      <c r="I1931" s="9"/>
      <c r="J1931" s="10" t="s">
        <v>17</v>
      </c>
      <c r="K1931" s="8" t="s">
        <v>22</v>
      </c>
      <c r="L1931" s="7" t="s">
        <v>2280</v>
      </c>
      <c r="M1931" s="7" t="s">
        <v>2213</v>
      </c>
      <c r="N1931" s="9">
        <v>350</v>
      </c>
      <c r="O1931" s="9">
        <v>150</v>
      </c>
      <c r="P1931" s="9" t="s">
        <v>3453</v>
      </c>
      <c r="Q1931" s="9">
        <v>150</v>
      </c>
      <c r="R1931" s="13">
        <v>42.9</v>
      </c>
      <c r="S1931" s="13">
        <v>0</v>
      </c>
      <c r="T1931" s="11" t="s">
        <v>17</v>
      </c>
    </row>
    <row r="1932" spans="1:20">
      <c r="A1932" s="6">
        <v>1</v>
      </c>
      <c r="B1932" s="6"/>
      <c r="C1932" s="6"/>
      <c r="D1932" s="8" t="s">
        <v>17</v>
      </c>
      <c r="E1932" s="9"/>
      <c r="F1932" s="9"/>
      <c r="G1932" s="9"/>
      <c r="H1932" s="10" t="s">
        <v>17</v>
      </c>
      <c r="I1932" s="9"/>
      <c r="J1932" s="10" t="s">
        <v>17</v>
      </c>
      <c r="K1932" s="8" t="s">
        <v>22</v>
      </c>
      <c r="L1932" s="7" t="s">
        <v>2281</v>
      </c>
      <c r="M1932" s="7" t="s">
        <v>2282</v>
      </c>
      <c r="N1932" s="9">
        <v>9</v>
      </c>
      <c r="O1932" s="9">
        <v>5</v>
      </c>
      <c r="P1932" s="9" t="s">
        <v>3453</v>
      </c>
      <c r="Q1932" s="9">
        <v>5</v>
      </c>
      <c r="R1932" s="13">
        <v>55.6</v>
      </c>
      <c r="S1932" s="13">
        <v>0</v>
      </c>
      <c r="T1932" s="11" t="s">
        <v>17</v>
      </c>
    </row>
    <row r="1933" spans="1:20">
      <c r="A1933" s="6">
        <v>1</v>
      </c>
      <c r="B1933" s="6"/>
      <c r="C1933" s="6"/>
      <c r="D1933" s="8" t="s">
        <v>17</v>
      </c>
      <c r="E1933" s="9"/>
      <c r="F1933" s="9"/>
      <c r="G1933" s="9"/>
      <c r="H1933" s="10" t="s">
        <v>17</v>
      </c>
      <c r="I1933" s="9"/>
      <c r="J1933" s="10" t="s">
        <v>17</v>
      </c>
      <c r="K1933" s="8" t="s">
        <v>22</v>
      </c>
      <c r="L1933" s="7" t="s">
        <v>2283</v>
      </c>
      <c r="M1933" s="7" t="s">
        <v>2284</v>
      </c>
      <c r="N1933" s="9">
        <v>140</v>
      </c>
      <c r="O1933" s="9">
        <v>50</v>
      </c>
      <c r="P1933" s="9" t="s">
        <v>3453</v>
      </c>
      <c r="Q1933" s="9">
        <v>50</v>
      </c>
      <c r="R1933" s="10">
        <v>35.700000000000003</v>
      </c>
      <c r="S1933" s="10">
        <v>0</v>
      </c>
      <c r="T1933" s="11" t="s">
        <v>17</v>
      </c>
    </row>
    <row r="1934" spans="1:20">
      <c r="A1934" s="6">
        <v>1</v>
      </c>
      <c r="B1934" s="6"/>
      <c r="C1934" s="6"/>
      <c r="D1934" s="8" t="s">
        <v>17</v>
      </c>
      <c r="E1934" s="9"/>
      <c r="F1934" s="9"/>
      <c r="G1934" s="9"/>
      <c r="H1934" s="10" t="s">
        <v>17</v>
      </c>
      <c r="I1934" s="9"/>
      <c r="J1934" s="10" t="s">
        <v>17</v>
      </c>
      <c r="K1934" s="8" t="s">
        <v>22</v>
      </c>
      <c r="L1934" s="7" t="s">
        <v>2285</v>
      </c>
      <c r="M1934" s="7" t="s">
        <v>2286</v>
      </c>
      <c r="N1934" s="9">
        <v>2</v>
      </c>
      <c r="O1934" s="9">
        <v>1</v>
      </c>
      <c r="P1934" s="9" t="s">
        <v>3453</v>
      </c>
      <c r="Q1934" s="9">
        <v>1</v>
      </c>
      <c r="R1934" s="10">
        <v>50</v>
      </c>
      <c r="S1934" s="10">
        <v>0</v>
      </c>
      <c r="T1934" s="11" t="s">
        <v>17</v>
      </c>
    </row>
    <row r="1935" spans="1:20">
      <c r="A1935" s="6">
        <v>1</v>
      </c>
      <c r="B1935" s="6"/>
      <c r="C1935" s="6"/>
      <c r="D1935" s="8" t="s">
        <v>17</v>
      </c>
      <c r="E1935" s="9"/>
      <c r="F1935" s="9"/>
      <c r="G1935" s="9"/>
      <c r="H1935" s="10" t="s">
        <v>17</v>
      </c>
      <c r="I1935" s="9"/>
      <c r="J1935" s="10" t="s">
        <v>17</v>
      </c>
      <c r="K1935" s="8" t="s">
        <v>22</v>
      </c>
      <c r="L1935" s="7" t="s">
        <v>2287</v>
      </c>
      <c r="M1935" s="7" t="s">
        <v>2225</v>
      </c>
      <c r="N1935" s="9">
        <v>37</v>
      </c>
      <c r="O1935" s="9">
        <v>15</v>
      </c>
      <c r="P1935" s="9" t="s">
        <v>3453</v>
      </c>
      <c r="Q1935" s="9">
        <v>15</v>
      </c>
      <c r="R1935" s="10">
        <v>40.5</v>
      </c>
      <c r="S1935" s="10">
        <v>0</v>
      </c>
      <c r="T1935" s="11" t="s">
        <v>17</v>
      </c>
    </row>
    <row r="1936" spans="1:20">
      <c r="A1936" s="6">
        <v>1</v>
      </c>
      <c r="B1936" s="6"/>
      <c r="C1936" s="6"/>
      <c r="D1936" s="8" t="s">
        <v>17</v>
      </c>
      <c r="E1936" s="9"/>
      <c r="F1936" s="9"/>
      <c r="G1936" s="9"/>
      <c r="H1936" s="10" t="s">
        <v>17</v>
      </c>
      <c r="I1936" s="9"/>
      <c r="J1936" s="10" t="s">
        <v>17</v>
      </c>
      <c r="K1936" s="8" t="s">
        <v>22</v>
      </c>
      <c r="L1936" s="7" t="s">
        <v>2288</v>
      </c>
      <c r="M1936" s="7" t="s">
        <v>2289</v>
      </c>
      <c r="N1936" s="9">
        <v>4</v>
      </c>
      <c r="O1936" s="9">
        <v>2</v>
      </c>
      <c r="P1936" s="9" t="s">
        <v>3453</v>
      </c>
      <c r="Q1936" s="9">
        <v>2</v>
      </c>
      <c r="R1936" s="13">
        <v>50</v>
      </c>
      <c r="S1936" s="13">
        <v>0</v>
      </c>
      <c r="T1936" s="11" t="s">
        <v>17</v>
      </c>
    </row>
    <row r="1937" spans="1:20">
      <c r="A1937" s="6">
        <v>1</v>
      </c>
      <c r="B1937" s="6"/>
      <c r="C1937" s="6"/>
      <c r="D1937" s="8" t="s">
        <v>17</v>
      </c>
      <c r="E1937" s="9"/>
      <c r="F1937" s="9"/>
      <c r="G1937" s="9"/>
      <c r="H1937" s="10" t="s">
        <v>17</v>
      </c>
      <c r="I1937" s="9"/>
      <c r="J1937" s="10" t="s">
        <v>17</v>
      </c>
      <c r="K1937" s="8" t="s">
        <v>22</v>
      </c>
      <c r="L1937" s="7" t="s">
        <v>2290</v>
      </c>
      <c r="M1937" s="7" t="s">
        <v>2291</v>
      </c>
      <c r="N1937" s="9">
        <v>14000</v>
      </c>
      <c r="O1937" s="9">
        <v>4000</v>
      </c>
      <c r="P1937" s="9" t="s">
        <v>3453</v>
      </c>
      <c r="Q1937" s="9">
        <v>0</v>
      </c>
      <c r="R1937" s="36">
        <v>0</v>
      </c>
      <c r="S1937" s="36">
        <v>-100</v>
      </c>
      <c r="T1937" s="11" t="s">
        <v>3520</v>
      </c>
    </row>
    <row r="1938" spans="1:20" ht="30">
      <c r="A1938" s="6">
        <v>1</v>
      </c>
      <c r="B1938" s="6"/>
      <c r="C1938" s="19" t="s">
        <v>2292</v>
      </c>
      <c r="D1938" s="8" t="s">
        <v>17</v>
      </c>
      <c r="E1938" s="9"/>
      <c r="F1938" s="9"/>
      <c r="G1938" s="9"/>
      <c r="H1938" s="10" t="s">
        <v>17</v>
      </c>
      <c r="I1938" s="9"/>
      <c r="J1938" s="10" t="s">
        <v>17</v>
      </c>
      <c r="K1938" s="8" t="s">
        <v>17</v>
      </c>
      <c r="L1938" s="7" t="s">
        <v>17</v>
      </c>
      <c r="M1938" s="7" t="s">
        <v>17</v>
      </c>
      <c r="N1938" s="9"/>
      <c r="O1938" s="9"/>
      <c r="P1938" s="9"/>
      <c r="Q1938" s="9"/>
      <c r="R1938" s="10" t="s">
        <v>17</v>
      </c>
      <c r="S1938" s="10" t="s">
        <v>17</v>
      </c>
      <c r="T1938" s="11" t="s">
        <v>17</v>
      </c>
    </row>
    <row r="1939" spans="1:20" ht="42.75">
      <c r="A1939" s="6">
        <v>1</v>
      </c>
      <c r="B1939" s="6"/>
      <c r="C1939" s="7" t="s">
        <v>2293</v>
      </c>
      <c r="D1939" s="8" t="s">
        <v>30</v>
      </c>
      <c r="E1939" s="9">
        <v>18460350</v>
      </c>
      <c r="F1939" s="9">
        <v>26305864</v>
      </c>
      <c r="G1939" s="9">
        <f>IFERROR(F1939-E1939,0)</f>
        <v>7845514</v>
      </c>
      <c r="H1939" s="36">
        <f>IFERROR((F1939/E1939-1)*100,0)</f>
        <v>42.499270057176595</v>
      </c>
      <c r="I1939" s="9">
        <v>59573085</v>
      </c>
      <c r="J1939" s="12">
        <v>44.2</v>
      </c>
      <c r="K1939" s="8" t="s">
        <v>17</v>
      </c>
      <c r="L1939" s="7" t="s">
        <v>17</v>
      </c>
      <c r="M1939" s="7" t="s">
        <v>17</v>
      </c>
      <c r="N1939" s="9"/>
      <c r="O1939" s="9"/>
      <c r="P1939" s="9"/>
      <c r="Q1939" s="9"/>
      <c r="R1939" s="10" t="s">
        <v>17</v>
      </c>
      <c r="S1939" s="10" t="s">
        <v>17</v>
      </c>
      <c r="T1939" s="11" t="s">
        <v>17</v>
      </c>
    </row>
    <row r="1940" spans="1:20" ht="42.75">
      <c r="A1940" s="6">
        <v>1</v>
      </c>
      <c r="B1940" s="6"/>
      <c r="C1940" s="7" t="s">
        <v>2294</v>
      </c>
      <c r="D1940" s="8" t="s">
        <v>17</v>
      </c>
      <c r="E1940" s="9"/>
      <c r="F1940" s="9"/>
      <c r="G1940" s="9"/>
      <c r="H1940" s="10" t="s">
        <v>17</v>
      </c>
      <c r="I1940" s="9"/>
      <c r="J1940" s="10" t="s">
        <v>17</v>
      </c>
      <c r="K1940" s="8" t="s">
        <v>22</v>
      </c>
      <c r="L1940" s="7" t="s">
        <v>2295</v>
      </c>
      <c r="M1940" s="7" t="s">
        <v>2296</v>
      </c>
      <c r="N1940" s="9">
        <v>100</v>
      </c>
      <c r="O1940" s="9">
        <v>20</v>
      </c>
      <c r="P1940" s="9">
        <v>28</v>
      </c>
      <c r="Q1940" s="9">
        <v>26</v>
      </c>
      <c r="R1940" s="10">
        <v>26</v>
      </c>
      <c r="S1940" s="10">
        <v>30</v>
      </c>
      <c r="T1940" s="11" t="s">
        <v>3522</v>
      </c>
    </row>
    <row r="1941" spans="1:20" ht="42.75">
      <c r="A1941" s="6">
        <v>1</v>
      </c>
      <c r="B1941" s="6"/>
      <c r="C1941" s="6"/>
      <c r="D1941" s="8" t="s">
        <v>17</v>
      </c>
      <c r="E1941" s="9"/>
      <c r="F1941" s="9"/>
      <c r="G1941" s="9"/>
      <c r="H1941" s="10" t="s">
        <v>17</v>
      </c>
      <c r="I1941" s="9"/>
      <c r="J1941" s="10" t="s">
        <v>17</v>
      </c>
      <c r="K1941" s="8" t="s">
        <v>22</v>
      </c>
      <c r="L1941" s="7" t="s">
        <v>2297</v>
      </c>
      <c r="M1941" s="7" t="s">
        <v>1443</v>
      </c>
      <c r="N1941" s="9">
        <v>250</v>
      </c>
      <c r="O1941" s="9">
        <v>120</v>
      </c>
      <c r="P1941" s="9">
        <v>36</v>
      </c>
      <c r="Q1941" s="36">
        <v>36</v>
      </c>
      <c r="R1941" s="36">
        <v>14.4</v>
      </c>
      <c r="S1941" s="11">
        <v>-70</v>
      </c>
      <c r="T1941" s="44" t="s">
        <v>3523</v>
      </c>
    </row>
    <row r="1942" spans="1:20" ht="28.5">
      <c r="A1942" s="6">
        <v>1</v>
      </c>
      <c r="B1942" s="6"/>
      <c r="C1942" s="6"/>
      <c r="D1942" s="8" t="s">
        <v>17</v>
      </c>
      <c r="E1942" s="9"/>
      <c r="F1942" s="9"/>
      <c r="G1942" s="9"/>
      <c r="H1942" s="10" t="s">
        <v>17</v>
      </c>
      <c r="I1942" s="9"/>
      <c r="J1942" s="10" t="s">
        <v>17</v>
      </c>
      <c r="K1942" s="8" t="s">
        <v>22</v>
      </c>
      <c r="L1942" s="7" t="s">
        <v>2001</v>
      </c>
      <c r="M1942" s="7" t="s">
        <v>1936</v>
      </c>
      <c r="N1942" s="9">
        <v>360</v>
      </c>
      <c r="O1942" s="9">
        <v>160</v>
      </c>
      <c r="P1942" s="9">
        <v>60</v>
      </c>
      <c r="Q1942" s="36">
        <v>20</v>
      </c>
      <c r="R1942" s="36">
        <v>5.6</v>
      </c>
      <c r="S1942" s="11">
        <v>-87.5</v>
      </c>
      <c r="T1942" s="44" t="s">
        <v>3524</v>
      </c>
    </row>
    <row r="1943" spans="1:20" ht="28.5">
      <c r="A1943" s="6">
        <v>1</v>
      </c>
      <c r="B1943" s="6"/>
      <c r="C1943" s="6"/>
      <c r="D1943" s="8" t="s">
        <v>17</v>
      </c>
      <c r="E1943" s="9"/>
      <c r="F1943" s="9"/>
      <c r="G1943" s="9"/>
      <c r="H1943" s="10" t="s">
        <v>17</v>
      </c>
      <c r="I1943" s="9"/>
      <c r="J1943" s="10" t="s">
        <v>17</v>
      </c>
      <c r="K1943" s="8" t="s">
        <v>22</v>
      </c>
      <c r="L1943" s="7" t="s">
        <v>2298</v>
      </c>
      <c r="M1943" s="7" t="s">
        <v>1936</v>
      </c>
      <c r="N1943" s="9">
        <v>180</v>
      </c>
      <c r="O1943" s="9">
        <v>80</v>
      </c>
      <c r="P1943" s="9">
        <v>26</v>
      </c>
      <c r="Q1943" s="36">
        <v>32</v>
      </c>
      <c r="R1943" s="36">
        <v>17.8</v>
      </c>
      <c r="S1943" s="11">
        <v>-60</v>
      </c>
      <c r="T1943" s="44" t="s">
        <v>3524</v>
      </c>
    </row>
    <row r="1944" spans="1:20" ht="57">
      <c r="A1944" s="6">
        <v>1</v>
      </c>
      <c r="B1944" s="6"/>
      <c r="C1944" s="6"/>
      <c r="D1944" s="8" t="s">
        <v>17</v>
      </c>
      <c r="E1944" s="9"/>
      <c r="F1944" s="9"/>
      <c r="G1944" s="9"/>
      <c r="H1944" s="10" t="s">
        <v>17</v>
      </c>
      <c r="I1944" s="9"/>
      <c r="J1944" s="10" t="s">
        <v>17</v>
      </c>
      <c r="K1944" s="8" t="s">
        <v>22</v>
      </c>
      <c r="L1944" s="7" t="s">
        <v>2299</v>
      </c>
      <c r="M1944" s="7" t="s">
        <v>2251</v>
      </c>
      <c r="N1944" s="9">
        <v>80</v>
      </c>
      <c r="O1944" s="9">
        <v>0</v>
      </c>
      <c r="P1944" s="9">
        <v>2</v>
      </c>
      <c r="Q1944" s="36">
        <v>4</v>
      </c>
      <c r="R1944" s="36">
        <v>5</v>
      </c>
      <c r="S1944" s="11" t="s">
        <v>25</v>
      </c>
      <c r="T1944" s="44" t="s">
        <v>3525</v>
      </c>
    </row>
    <row r="1945" spans="1:20" ht="28.5">
      <c r="A1945" s="6">
        <v>1</v>
      </c>
      <c r="B1945" s="6"/>
      <c r="C1945" s="6"/>
      <c r="D1945" s="8" t="s">
        <v>17</v>
      </c>
      <c r="E1945" s="9"/>
      <c r="F1945" s="9"/>
      <c r="G1945" s="9"/>
      <c r="H1945" s="10" t="s">
        <v>17</v>
      </c>
      <c r="I1945" s="9"/>
      <c r="J1945" s="10" t="s">
        <v>17</v>
      </c>
      <c r="K1945" s="8" t="s">
        <v>22</v>
      </c>
      <c r="L1945" s="7" t="s">
        <v>2300</v>
      </c>
      <c r="M1945" s="7" t="s">
        <v>910</v>
      </c>
      <c r="N1945" s="9">
        <v>23</v>
      </c>
      <c r="O1945" s="9">
        <v>17</v>
      </c>
      <c r="P1945" s="9">
        <v>10</v>
      </c>
      <c r="Q1945" s="36">
        <v>0</v>
      </c>
      <c r="R1945" s="36">
        <v>0</v>
      </c>
      <c r="S1945" s="11">
        <v>-100</v>
      </c>
      <c r="T1945" s="44" t="s">
        <v>3526</v>
      </c>
    </row>
    <row r="1946" spans="1:20" ht="28.5">
      <c r="A1946" s="6">
        <v>1</v>
      </c>
      <c r="B1946" s="6"/>
      <c r="C1946" s="6"/>
      <c r="D1946" s="8" t="s">
        <v>17</v>
      </c>
      <c r="E1946" s="9"/>
      <c r="F1946" s="9"/>
      <c r="G1946" s="9"/>
      <c r="H1946" s="10" t="s">
        <v>17</v>
      </c>
      <c r="I1946" s="9"/>
      <c r="J1946" s="10" t="s">
        <v>17</v>
      </c>
      <c r="K1946" s="8" t="s">
        <v>22</v>
      </c>
      <c r="L1946" s="7" t="s">
        <v>2301</v>
      </c>
      <c r="M1946" s="7" t="s">
        <v>1936</v>
      </c>
      <c r="N1946" s="9">
        <v>180</v>
      </c>
      <c r="O1946" s="9">
        <v>50</v>
      </c>
      <c r="P1946" s="9">
        <v>17</v>
      </c>
      <c r="Q1946" s="36">
        <v>0</v>
      </c>
      <c r="R1946" s="36">
        <v>0</v>
      </c>
      <c r="S1946" s="11">
        <v>-100</v>
      </c>
      <c r="T1946" s="44" t="s">
        <v>3524</v>
      </c>
    </row>
    <row r="1947" spans="1:20" ht="28.5">
      <c r="A1947" s="6">
        <v>1</v>
      </c>
      <c r="B1947" s="6"/>
      <c r="C1947" s="6"/>
      <c r="D1947" s="8" t="s">
        <v>17</v>
      </c>
      <c r="E1947" s="9"/>
      <c r="F1947" s="9"/>
      <c r="G1947" s="9"/>
      <c r="H1947" s="10" t="s">
        <v>17</v>
      </c>
      <c r="I1947" s="9"/>
      <c r="J1947" s="10" t="s">
        <v>17</v>
      </c>
      <c r="K1947" s="8" t="s">
        <v>22</v>
      </c>
      <c r="L1947" s="7" t="s">
        <v>2302</v>
      </c>
      <c r="M1947" s="7" t="s">
        <v>2303</v>
      </c>
      <c r="N1947" s="9">
        <v>20</v>
      </c>
      <c r="O1947" s="9">
        <v>15</v>
      </c>
      <c r="P1947" s="9">
        <v>6</v>
      </c>
      <c r="Q1947" s="36">
        <v>0</v>
      </c>
      <c r="R1947" s="36" t="s">
        <v>25</v>
      </c>
      <c r="S1947" s="11" t="s">
        <v>25</v>
      </c>
      <c r="T1947" s="44" t="s">
        <v>3527</v>
      </c>
    </row>
    <row r="1948" spans="1:20" ht="57">
      <c r="A1948" s="6">
        <v>1</v>
      </c>
      <c r="B1948" s="6"/>
      <c r="C1948" s="6"/>
      <c r="D1948" s="8" t="s">
        <v>17</v>
      </c>
      <c r="E1948" s="9"/>
      <c r="F1948" s="9"/>
      <c r="G1948" s="9"/>
      <c r="H1948" s="10" t="s">
        <v>17</v>
      </c>
      <c r="I1948" s="9"/>
      <c r="J1948" s="10" t="s">
        <v>17</v>
      </c>
      <c r="K1948" s="8" t="s">
        <v>22</v>
      </c>
      <c r="L1948" s="7" t="s">
        <v>2304</v>
      </c>
      <c r="M1948" s="7" t="s">
        <v>1349</v>
      </c>
      <c r="N1948" s="9">
        <v>120</v>
      </c>
      <c r="O1948" s="9">
        <v>30</v>
      </c>
      <c r="P1948" s="9">
        <v>57</v>
      </c>
      <c r="Q1948" s="36">
        <v>8</v>
      </c>
      <c r="R1948" s="36">
        <v>6.7</v>
      </c>
      <c r="S1948" s="11">
        <v>-73.3</v>
      </c>
      <c r="T1948" s="44" t="s">
        <v>3528</v>
      </c>
    </row>
    <row r="1949" spans="1:20" ht="28.5">
      <c r="A1949" s="6">
        <v>1</v>
      </c>
      <c r="B1949" s="6"/>
      <c r="C1949" s="6"/>
      <c r="D1949" s="8" t="s">
        <v>17</v>
      </c>
      <c r="E1949" s="9"/>
      <c r="F1949" s="9"/>
      <c r="G1949" s="9"/>
      <c r="H1949" s="10" t="s">
        <v>17</v>
      </c>
      <c r="I1949" s="9"/>
      <c r="J1949" s="10" t="s">
        <v>17</v>
      </c>
      <c r="K1949" s="8" t="s">
        <v>22</v>
      </c>
      <c r="L1949" s="7" t="s">
        <v>2305</v>
      </c>
      <c r="M1949" s="7" t="s">
        <v>2306</v>
      </c>
      <c r="N1949" s="9">
        <v>20</v>
      </c>
      <c r="O1949" s="9">
        <v>15</v>
      </c>
      <c r="P1949" s="9">
        <v>11</v>
      </c>
      <c r="Q1949" s="36">
        <v>1</v>
      </c>
      <c r="R1949" s="36">
        <v>5</v>
      </c>
      <c r="S1949" s="11">
        <v>-93.3</v>
      </c>
      <c r="T1949" s="44" t="s">
        <v>3529</v>
      </c>
    </row>
    <row r="1950" spans="1:20" ht="45">
      <c r="A1950" s="6">
        <v>1</v>
      </c>
      <c r="B1950" s="6"/>
      <c r="C1950" s="19" t="s">
        <v>2307</v>
      </c>
      <c r="D1950" s="8" t="s">
        <v>17</v>
      </c>
      <c r="E1950" s="9">
        <v>525180630</v>
      </c>
      <c r="F1950" s="9">
        <v>631928124</v>
      </c>
      <c r="G1950" s="9">
        <f>IFERROR(F1950-E1950,0)</f>
        <v>106747494</v>
      </c>
      <c r="H1950" s="36">
        <f>IFERROR((F1950/E1950-1)*100,0)</f>
        <v>20.325862741738977</v>
      </c>
      <c r="I1950" s="9">
        <v>1741026232</v>
      </c>
      <c r="J1950" s="10" t="s">
        <v>17</v>
      </c>
      <c r="K1950" s="8" t="s">
        <v>17</v>
      </c>
      <c r="L1950" s="7" t="s">
        <v>17</v>
      </c>
      <c r="M1950" s="7" t="s">
        <v>17</v>
      </c>
      <c r="N1950" s="9"/>
      <c r="O1950" s="9"/>
      <c r="P1950" s="9"/>
      <c r="Q1950" s="9"/>
      <c r="R1950" s="10" t="s">
        <v>17</v>
      </c>
      <c r="S1950" s="10" t="s">
        <v>17</v>
      </c>
      <c r="T1950" s="11" t="s">
        <v>17</v>
      </c>
    </row>
    <row r="1951" spans="1:20" ht="28.5">
      <c r="A1951" s="1">
        <v>1</v>
      </c>
      <c r="B1951" s="1"/>
      <c r="C1951" s="2" t="s">
        <v>2308</v>
      </c>
      <c r="D1951" s="14" t="s">
        <v>17</v>
      </c>
      <c r="E1951" s="15"/>
      <c r="F1951" s="15"/>
      <c r="G1951" s="15"/>
      <c r="H1951" s="16" t="s">
        <v>17</v>
      </c>
      <c r="I1951" s="15"/>
      <c r="J1951" s="16" t="s">
        <v>17</v>
      </c>
      <c r="K1951" s="14" t="s">
        <v>17</v>
      </c>
      <c r="L1951" s="3" t="s">
        <v>17</v>
      </c>
      <c r="M1951" s="3" t="s">
        <v>17</v>
      </c>
      <c r="N1951" s="15"/>
      <c r="O1951" s="15"/>
      <c r="P1951" s="15"/>
      <c r="Q1951" s="15"/>
      <c r="R1951" s="16" t="s">
        <v>17</v>
      </c>
      <c r="S1951" s="16" t="s">
        <v>17</v>
      </c>
      <c r="T1951" s="17" t="s">
        <v>17</v>
      </c>
    </row>
    <row r="1952" spans="1:20" ht="45">
      <c r="A1952" s="6">
        <v>1</v>
      </c>
      <c r="B1952" s="6"/>
      <c r="C1952" s="19" t="s">
        <v>2309</v>
      </c>
      <c r="D1952" s="8" t="s">
        <v>17</v>
      </c>
      <c r="E1952" s="9"/>
      <c r="F1952" s="9"/>
      <c r="G1952" s="9"/>
      <c r="H1952" s="10" t="s">
        <v>17</v>
      </c>
      <c r="I1952" s="9"/>
      <c r="J1952" s="10" t="s">
        <v>17</v>
      </c>
      <c r="K1952" s="8" t="s">
        <v>17</v>
      </c>
      <c r="L1952" s="7" t="s">
        <v>17</v>
      </c>
      <c r="M1952" s="7" t="s">
        <v>17</v>
      </c>
      <c r="N1952" s="9"/>
      <c r="O1952" s="9"/>
      <c r="P1952" s="9"/>
      <c r="Q1952" s="9"/>
      <c r="R1952" s="10" t="s">
        <v>17</v>
      </c>
      <c r="S1952" s="10" t="s">
        <v>17</v>
      </c>
      <c r="T1952" s="11" t="s">
        <v>17</v>
      </c>
    </row>
    <row r="1953" spans="1:20" ht="28.5">
      <c r="A1953" s="6">
        <v>1</v>
      </c>
      <c r="B1953" s="6"/>
      <c r="C1953" s="7" t="s">
        <v>2310</v>
      </c>
      <c r="D1953" s="8" t="s">
        <v>2311</v>
      </c>
      <c r="E1953" s="9">
        <v>994805186</v>
      </c>
      <c r="F1953" s="9">
        <v>1129288679</v>
      </c>
      <c r="G1953" s="9">
        <f>IFERROR(F1953-E1953,0)</f>
        <v>134483493</v>
      </c>
      <c r="H1953" s="36">
        <f>IFERROR((F1953/E1953-1)*100,0)</f>
        <v>13.518575786757104</v>
      </c>
      <c r="I1953" s="9">
        <v>2212588750</v>
      </c>
      <c r="J1953" s="12">
        <v>51</v>
      </c>
      <c r="K1953" s="8" t="s">
        <v>17</v>
      </c>
      <c r="L1953" s="7" t="s">
        <v>17</v>
      </c>
      <c r="M1953" s="7" t="s">
        <v>17</v>
      </c>
      <c r="N1953" s="9"/>
      <c r="O1953" s="9"/>
      <c r="P1953" s="9"/>
      <c r="Q1953" s="9"/>
      <c r="R1953" s="10" t="s">
        <v>17</v>
      </c>
      <c r="S1953" s="10" t="s">
        <v>17</v>
      </c>
      <c r="T1953" s="11" t="s">
        <v>17</v>
      </c>
    </row>
    <row r="1954" spans="1:20" ht="42.75">
      <c r="A1954" s="6">
        <v>1</v>
      </c>
      <c r="B1954" s="6"/>
      <c r="C1954" s="7" t="s">
        <v>2312</v>
      </c>
      <c r="D1954" s="8" t="s">
        <v>17</v>
      </c>
      <c r="E1954" s="9"/>
      <c r="F1954" s="9"/>
      <c r="G1954" s="9"/>
      <c r="H1954" s="10" t="s">
        <v>17</v>
      </c>
      <c r="I1954" s="9"/>
      <c r="J1954" s="10" t="s">
        <v>17</v>
      </c>
      <c r="K1954" s="8" t="s">
        <v>22</v>
      </c>
      <c r="L1954" s="7" t="s">
        <v>2313</v>
      </c>
      <c r="M1954" s="7" t="s">
        <v>2314</v>
      </c>
      <c r="N1954" s="9">
        <v>430000</v>
      </c>
      <c r="O1954" s="9">
        <v>190490</v>
      </c>
      <c r="P1954" s="9">
        <v>158976</v>
      </c>
      <c r="Q1954" s="9">
        <v>183478</v>
      </c>
      <c r="R1954" s="13">
        <f>(Q1954/N1954)*100</f>
        <v>42.669302325581391</v>
      </c>
      <c r="S1954" s="13">
        <f>((Q1954/O1954)*100)-100</f>
        <v>-3.6810331250984376</v>
      </c>
      <c r="T1954" s="11" t="s">
        <v>3181</v>
      </c>
    </row>
    <row r="1955" spans="1:20" ht="57">
      <c r="A1955" s="6">
        <v>1</v>
      </c>
      <c r="B1955" s="6"/>
      <c r="C1955" s="6"/>
      <c r="D1955" s="8" t="s">
        <v>17</v>
      </c>
      <c r="E1955" s="9"/>
      <c r="F1955" s="9"/>
      <c r="G1955" s="9"/>
      <c r="H1955" s="10" t="s">
        <v>17</v>
      </c>
      <c r="I1955" s="9"/>
      <c r="J1955" s="10" t="s">
        <v>17</v>
      </c>
      <c r="K1955" s="8" t="s">
        <v>22</v>
      </c>
      <c r="L1955" s="7" t="s">
        <v>2315</v>
      </c>
      <c r="M1955" s="7" t="s">
        <v>2314</v>
      </c>
      <c r="N1955" s="9">
        <v>440000</v>
      </c>
      <c r="O1955" s="9">
        <v>179654</v>
      </c>
      <c r="P1955" s="9">
        <v>416354</v>
      </c>
      <c r="Q1955" s="9">
        <v>161637</v>
      </c>
      <c r="R1955" s="13">
        <f>(Q1955/N1955)*100</f>
        <v>36.735681818181817</v>
      </c>
      <c r="S1955" s="13">
        <f>((Q1955/O1955)*100)-100</f>
        <v>-10.028721876495922</v>
      </c>
      <c r="T1955" s="11" t="s">
        <v>3182</v>
      </c>
    </row>
    <row r="1956" spans="1:20" ht="42.75">
      <c r="A1956" s="6">
        <v>1</v>
      </c>
      <c r="B1956" s="6"/>
      <c r="C1956" s="6"/>
      <c r="D1956" s="8" t="s">
        <v>17</v>
      </c>
      <c r="E1956" s="9"/>
      <c r="F1956" s="9"/>
      <c r="G1956" s="9"/>
      <c r="H1956" s="10" t="s">
        <v>17</v>
      </c>
      <c r="I1956" s="9"/>
      <c r="J1956" s="10" t="s">
        <v>17</v>
      </c>
      <c r="K1956" s="8" t="s">
        <v>22</v>
      </c>
      <c r="L1956" s="7" t="s">
        <v>2316</v>
      </c>
      <c r="M1956" s="7" t="s">
        <v>545</v>
      </c>
      <c r="N1956" s="9">
        <v>400</v>
      </c>
      <c r="O1956" s="9">
        <v>154</v>
      </c>
      <c r="P1956" s="9">
        <v>223</v>
      </c>
      <c r="Q1956" s="9">
        <v>134</v>
      </c>
      <c r="R1956" s="13">
        <f>(Q1956/N1956)*100</f>
        <v>33.5</v>
      </c>
      <c r="S1956" s="13">
        <f>((Q1956/O1956)*100)-100</f>
        <v>-12.987012987012989</v>
      </c>
      <c r="T1956" s="11" t="s">
        <v>3183</v>
      </c>
    </row>
    <row r="1957" spans="1:20" ht="28.5">
      <c r="A1957" s="6">
        <v>1</v>
      </c>
      <c r="B1957" s="6"/>
      <c r="C1957" s="6"/>
      <c r="D1957" s="8" t="s">
        <v>17</v>
      </c>
      <c r="E1957" s="9"/>
      <c r="F1957" s="9"/>
      <c r="G1957" s="9"/>
      <c r="H1957" s="10" t="s">
        <v>17</v>
      </c>
      <c r="I1957" s="9"/>
      <c r="J1957" s="10" t="s">
        <v>17</v>
      </c>
      <c r="K1957" s="8" t="s">
        <v>22</v>
      </c>
      <c r="L1957" s="7" t="s">
        <v>2317</v>
      </c>
      <c r="M1957" s="7" t="s">
        <v>2314</v>
      </c>
      <c r="N1957" s="9">
        <v>30000</v>
      </c>
      <c r="O1957" s="9">
        <v>11648</v>
      </c>
      <c r="P1957" s="9">
        <v>11587</v>
      </c>
      <c r="Q1957" s="9">
        <v>6290</v>
      </c>
      <c r="R1957" s="13">
        <f>(Q1957/N1957)*100</f>
        <v>20.966666666666669</v>
      </c>
      <c r="S1957" s="13">
        <f>((Q1957/O1957)*100)-100</f>
        <v>-45.999313186813183</v>
      </c>
      <c r="T1957" s="11" t="s">
        <v>3184</v>
      </c>
    </row>
    <row r="1958" spans="1:20" ht="28.5">
      <c r="A1958" s="6">
        <v>1</v>
      </c>
      <c r="B1958" s="6"/>
      <c r="C1958" s="6"/>
      <c r="D1958" s="8" t="s">
        <v>17</v>
      </c>
      <c r="E1958" s="9"/>
      <c r="F1958" s="9"/>
      <c r="G1958" s="9"/>
      <c r="H1958" s="10" t="s">
        <v>17</v>
      </c>
      <c r="I1958" s="9"/>
      <c r="J1958" s="10" t="s">
        <v>17</v>
      </c>
      <c r="K1958" s="8" t="s">
        <v>22</v>
      </c>
      <c r="L1958" s="7" t="s">
        <v>2318</v>
      </c>
      <c r="M1958" s="7" t="s">
        <v>2314</v>
      </c>
      <c r="N1958" s="9">
        <v>840000</v>
      </c>
      <c r="O1958" s="9">
        <v>381785</v>
      </c>
      <c r="P1958" s="9">
        <v>382113</v>
      </c>
      <c r="Q1958" s="9">
        <v>350583</v>
      </c>
      <c r="R1958" s="13">
        <f>(Q1958/N1958)*100</f>
        <v>41.736071428571428</v>
      </c>
      <c r="S1958" s="13">
        <f>((Q1958/O1958)*100)-100</f>
        <v>-8.1726626242518705</v>
      </c>
      <c r="T1958" s="11" t="s">
        <v>3185</v>
      </c>
    </row>
    <row r="1959" spans="1:20" ht="28.5">
      <c r="A1959" s="6">
        <v>1</v>
      </c>
      <c r="B1959" s="6"/>
      <c r="C1959" s="7" t="s">
        <v>2319</v>
      </c>
      <c r="D1959" s="8" t="s">
        <v>2311</v>
      </c>
      <c r="E1959" s="9">
        <v>312941127</v>
      </c>
      <c r="F1959" s="9">
        <v>319117583</v>
      </c>
      <c r="G1959" s="9">
        <f>IFERROR(F1959-E1959,0)</f>
        <v>6176456</v>
      </c>
      <c r="H1959" s="36">
        <f>IFERROR((F1959/E1959-1)*100,0)</f>
        <v>1.9736798608768424</v>
      </c>
      <c r="I1959" s="9">
        <v>843982500</v>
      </c>
      <c r="J1959" s="12">
        <v>37.799999999999997</v>
      </c>
      <c r="K1959" s="8" t="s">
        <v>17</v>
      </c>
      <c r="L1959" s="7" t="s">
        <v>17</v>
      </c>
      <c r="M1959" s="7" t="s">
        <v>17</v>
      </c>
      <c r="N1959" s="9"/>
      <c r="O1959" s="9"/>
      <c r="P1959" s="9"/>
      <c r="Q1959" s="9"/>
      <c r="R1959" s="10" t="s">
        <v>17</v>
      </c>
      <c r="S1959" s="10" t="s">
        <v>17</v>
      </c>
      <c r="T1959" s="11" t="s">
        <v>17</v>
      </c>
    </row>
    <row r="1960" spans="1:20" ht="28.5">
      <c r="A1960" s="6">
        <v>1</v>
      </c>
      <c r="B1960" s="6"/>
      <c r="C1960" s="7" t="s">
        <v>2312</v>
      </c>
      <c r="D1960" s="8" t="s">
        <v>17</v>
      </c>
      <c r="E1960" s="9"/>
      <c r="F1960" s="9"/>
      <c r="G1960" s="9"/>
      <c r="H1960" s="10" t="s">
        <v>17</v>
      </c>
      <c r="I1960" s="9"/>
      <c r="J1960" s="10" t="s">
        <v>17</v>
      </c>
      <c r="K1960" s="8" t="s">
        <v>22</v>
      </c>
      <c r="L1960" s="7" t="s">
        <v>2320</v>
      </c>
      <c r="M1960" s="7" t="s">
        <v>2314</v>
      </c>
      <c r="N1960" s="9">
        <v>1280000</v>
      </c>
      <c r="O1960" s="9">
        <v>640000</v>
      </c>
      <c r="P1960" s="9">
        <v>549801</v>
      </c>
      <c r="Q1960" s="9">
        <v>632063</v>
      </c>
      <c r="R1960" s="13">
        <f>(Q1960/N1960)*100</f>
        <v>49.379921875000001</v>
      </c>
      <c r="S1960" s="13">
        <f>((Q1960/O1960)*100)-100</f>
        <v>-1.2401562499999983</v>
      </c>
      <c r="T1960" s="11" t="s">
        <v>3186</v>
      </c>
    </row>
    <row r="1961" spans="1:20" ht="42.75">
      <c r="A1961" s="6">
        <v>1</v>
      </c>
      <c r="B1961" s="6"/>
      <c r="C1961" s="7" t="s">
        <v>2321</v>
      </c>
      <c r="D1961" s="8" t="s">
        <v>2311</v>
      </c>
      <c r="E1961" s="9">
        <v>178130278</v>
      </c>
      <c r="F1961" s="9">
        <v>216228702</v>
      </c>
      <c r="G1961" s="9">
        <f>IFERROR(F1961-E1961,0)</f>
        <v>38098424</v>
      </c>
      <c r="H1961" s="36">
        <f>IFERROR((F1961/E1961-1)*100,0)</f>
        <v>21.3879551684077</v>
      </c>
      <c r="I1961" s="9">
        <v>472066931</v>
      </c>
      <c r="J1961" s="12">
        <v>45.8</v>
      </c>
      <c r="K1961" s="8" t="s">
        <v>17</v>
      </c>
      <c r="L1961" s="7" t="s">
        <v>17</v>
      </c>
      <c r="M1961" s="7" t="s">
        <v>17</v>
      </c>
      <c r="N1961" s="9"/>
      <c r="O1961" s="9"/>
      <c r="P1961" s="9"/>
      <c r="Q1961" s="9"/>
      <c r="R1961" s="10" t="s">
        <v>17</v>
      </c>
      <c r="S1961" s="10" t="s">
        <v>17</v>
      </c>
      <c r="T1961" s="11" t="s">
        <v>17</v>
      </c>
    </row>
    <row r="1962" spans="1:20">
      <c r="A1962" s="6">
        <v>1</v>
      </c>
      <c r="B1962" s="6"/>
      <c r="C1962" s="7" t="s">
        <v>2322</v>
      </c>
      <c r="D1962" s="8" t="s">
        <v>17</v>
      </c>
      <c r="E1962" s="9"/>
      <c r="F1962" s="9"/>
      <c r="G1962" s="9"/>
      <c r="H1962" s="10" t="s">
        <v>17</v>
      </c>
      <c r="I1962" s="9"/>
      <c r="J1962" s="10" t="s">
        <v>17</v>
      </c>
      <c r="K1962" s="8" t="s">
        <v>22</v>
      </c>
      <c r="L1962" s="7" t="s">
        <v>2323</v>
      </c>
      <c r="M1962" s="7" t="s">
        <v>2324</v>
      </c>
      <c r="N1962" s="9">
        <v>1750</v>
      </c>
      <c r="O1962" s="9">
        <v>709</v>
      </c>
      <c r="P1962" s="9">
        <v>770</v>
      </c>
      <c r="Q1962" s="9">
        <v>478</v>
      </c>
      <c r="R1962" s="13">
        <f>(Q1962/N1962)*100</f>
        <v>27.314285714285713</v>
      </c>
      <c r="S1962" s="13">
        <f>((Q1962/O1962)*100)-100</f>
        <v>-32.581100141043734</v>
      </c>
      <c r="T1962" s="11" t="s">
        <v>3187</v>
      </c>
    </row>
    <row r="1963" spans="1:20">
      <c r="A1963" s="6">
        <v>1</v>
      </c>
      <c r="B1963" s="6"/>
      <c r="C1963" s="6"/>
      <c r="D1963" s="8" t="s">
        <v>17</v>
      </c>
      <c r="E1963" s="9"/>
      <c r="F1963" s="9"/>
      <c r="G1963" s="9"/>
      <c r="H1963" s="10" t="s">
        <v>17</v>
      </c>
      <c r="I1963" s="9"/>
      <c r="J1963" s="10" t="s">
        <v>17</v>
      </c>
      <c r="K1963" s="8" t="s">
        <v>22</v>
      </c>
      <c r="L1963" s="7" t="s">
        <v>1223</v>
      </c>
      <c r="M1963" s="7" t="s">
        <v>2325</v>
      </c>
      <c r="N1963" s="9">
        <v>150000</v>
      </c>
      <c r="O1963" s="9">
        <v>73611</v>
      </c>
      <c r="P1963" s="9">
        <v>66709</v>
      </c>
      <c r="Q1963" s="9">
        <v>89325</v>
      </c>
      <c r="R1963" s="13">
        <f>(Q1963/N1963)*100</f>
        <v>59.550000000000004</v>
      </c>
      <c r="S1963" s="13">
        <f>((Q1963/O1963)*100)-100</f>
        <v>21.347352977136566</v>
      </c>
      <c r="T1963" s="11" t="s">
        <v>3187</v>
      </c>
    </row>
    <row r="1964" spans="1:20" ht="28.5">
      <c r="A1964" s="6">
        <v>1</v>
      </c>
      <c r="B1964" s="6"/>
      <c r="C1964" s="7" t="s">
        <v>2326</v>
      </c>
      <c r="D1964" s="8" t="s">
        <v>2311</v>
      </c>
      <c r="E1964" s="9">
        <v>91392890</v>
      </c>
      <c r="F1964" s="9">
        <v>97333696</v>
      </c>
      <c r="G1964" s="9">
        <f>IFERROR(F1964-E1964,0)</f>
        <v>5940806</v>
      </c>
      <c r="H1964" s="36">
        <f>IFERROR((F1964/E1964-1)*100,0)</f>
        <v>6.5002934035678361</v>
      </c>
      <c r="I1964" s="9">
        <v>311015256</v>
      </c>
      <c r="J1964" s="12">
        <v>31.3</v>
      </c>
      <c r="K1964" s="8" t="s">
        <v>17</v>
      </c>
      <c r="L1964" s="7" t="s">
        <v>17</v>
      </c>
      <c r="M1964" s="7" t="s">
        <v>17</v>
      </c>
      <c r="N1964" s="9"/>
      <c r="O1964" s="9"/>
      <c r="P1964" s="9"/>
      <c r="Q1964" s="9"/>
      <c r="R1964" s="10" t="s">
        <v>17</v>
      </c>
      <c r="S1964" s="10" t="s">
        <v>17</v>
      </c>
      <c r="T1964" s="11" t="s">
        <v>17</v>
      </c>
    </row>
    <row r="1965" spans="1:20" ht="28.5">
      <c r="A1965" s="6">
        <v>1</v>
      </c>
      <c r="B1965" s="6"/>
      <c r="C1965" s="7" t="s">
        <v>2322</v>
      </c>
      <c r="D1965" s="8" t="s">
        <v>17</v>
      </c>
      <c r="E1965" s="9"/>
      <c r="F1965" s="9"/>
      <c r="G1965" s="9"/>
      <c r="H1965" s="10" t="s">
        <v>17</v>
      </c>
      <c r="I1965" s="9"/>
      <c r="J1965" s="10" t="s">
        <v>17</v>
      </c>
      <c r="K1965" s="8" t="s">
        <v>22</v>
      </c>
      <c r="L1965" s="7" t="s">
        <v>2327</v>
      </c>
      <c r="M1965" s="7" t="s">
        <v>2328</v>
      </c>
      <c r="N1965" s="9">
        <v>175000</v>
      </c>
      <c r="O1965" s="9">
        <v>81979</v>
      </c>
      <c r="P1965" s="9">
        <v>65467</v>
      </c>
      <c r="Q1965" s="9">
        <v>78804</v>
      </c>
      <c r="R1965" s="13">
        <f>(Q1965/N1965)*100</f>
        <v>45.030857142857144</v>
      </c>
      <c r="S1965" s="13">
        <f>((Q1965/O1965)*100)-100</f>
        <v>-3.8729430707864196</v>
      </c>
      <c r="T1965" s="11" t="s">
        <v>3188</v>
      </c>
    </row>
    <row r="1966" spans="1:20" ht="28.5">
      <c r="A1966" s="6">
        <v>1</v>
      </c>
      <c r="B1966" s="6"/>
      <c r="C1966" s="7" t="s">
        <v>2329</v>
      </c>
      <c r="D1966" s="8" t="s">
        <v>2311</v>
      </c>
      <c r="E1966" s="9">
        <v>447577635</v>
      </c>
      <c r="F1966" s="9">
        <v>285884365</v>
      </c>
      <c r="G1966" s="9">
        <f>IFERROR(F1966-E1966,0)</f>
        <v>-161693270</v>
      </c>
      <c r="H1966" s="36">
        <f>IFERROR((F1966/E1966-1)*100,0)</f>
        <v>-36.126306891987582</v>
      </c>
      <c r="I1966" s="9">
        <v>2271944828</v>
      </c>
      <c r="J1966" s="12">
        <v>12.6</v>
      </c>
      <c r="K1966" s="8" t="s">
        <v>17</v>
      </c>
      <c r="L1966" s="7" t="s">
        <v>17</v>
      </c>
      <c r="M1966" s="7" t="s">
        <v>17</v>
      </c>
      <c r="N1966" s="9"/>
      <c r="O1966" s="9"/>
      <c r="P1966" s="9"/>
      <c r="Q1966" s="9"/>
      <c r="R1966" s="10" t="s">
        <v>17</v>
      </c>
      <c r="S1966" s="10" t="s">
        <v>17</v>
      </c>
      <c r="T1966" s="11" t="s">
        <v>17</v>
      </c>
    </row>
    <row r="1967" spans="1:20" ht="42.75">
      <c r="A1967" s="6">
        <v>1</v>
      </c>
      <c r="B1967" s="6"/>
      <c r="C1967" s="7" t="s">
        <v>2330</v>
      </c>
      <c r="D1967" s="8" t="s">
        <v>17</v>
      </c>
      <c r="E1967" s="9"/>
      <c r="F1967" s="9"/>
      <c r="G1967" s="9"/>
      <c r="H1967" s="10" t="s">
        <v>17</v>
      </c>
      <c r="I1967" s="9"/>
      <c r="J1967" s="10" t="s">
        <v>17</v>
      </c>
      <c r="K1967" s="8" t="s">
        <v>22</v>
      </c>
      <c r="L1967" s="7" t="s">
        <v>2331</v>
      </c>
      <c r="M1967" s="7" t="s">
        <v>91</v>
      </c>
      <c r="N1967" s="9">
        <v>137500</v>
      </c>
      <c r="O1967" s="9">
        <v>38285</v>
      </c>
      <c r="P1967" s="9">
        <v>43394</v>
      </c>
      <c r="Q1967" s="9">
        <v>19780</v>
      </c>
      <c r="R1967" s="13">
        <f>(Q1967/N1967)*100</f>
        <v>14.385454545454547</v>
      </c>
      <c r="S1967" s="13">
        <f t="shared" ref="S1967:S1973" si="34">((Q1967/O1967)*100)-100</f>
        <v>-48.334856993600624</v>
      </c>
      <c r="T1967" s="11" t="s">
        <v>3189</v>
      </c>
    </row>
    <row r="1968" spans="1:20" ht="28.5">
      <c r="A1968" s="6">
        <v>1</v>
      </c>
      <c r="B1968" s="6"/>
      <c r="C1968" s="6"/>
      <c r="D1968" s="8" t="s">
        <v>17</v>
      </c>
      <c r="E1968" s="9"/>
      <c r="F1968" s="9"/>
      <c r="G1968" s="9"/>
      <c r="H1968" s="10" t="s">
        <v>17</v>
      </c>
      <c r="I1968" s="9"/>
      <c r="J1968" s="10" t="s">
        <v>17</v>
      </c>
      <c r="K1968" s="8" t="s">
        <v>22</v>
      </c>
      <c r="L1968" s="7" t="s">
        <v>2332</v>
      </c>
      <c r="M1968" s="7" t="s">
        <v>216</v>
      </c>
      <c r="N1968" s="9">
        <v>410</v>
      </c>
      <c r="O1968" s="9">
        <v>183</v>
      </c>
      <c r="P1968" s="9">
        <v>38</v>
      </c>
      <c r="Q1968" s="9">
        <v>211</v>
      </c>
      <c r="R1968" s="13">
        <f>(Q1968/N1968)*100</f>
        <v>51.463414634146346</v>
      </c>
      <c r="S1968" s="13">
        <f t="shared" si="34"/>
        <v>15.300546448087431</v>
      </c>
      <c r="T1968" s="11" t="s">
        <v>3190</v>
      </c>
    </row>
    <row r="1969" spans="1:20" ht="42.75">
      <c r="A1969" s="6">
        <v>1</v>
      </c>
      <c r="B1969" s="6"/>
      <c r="C1969" s="6"/>
      <c r="D1969" s="8" t="s">
        <v>17</v>
      </c>
      <c r="E1969" s="9"/>
      <c r="F1969" s="9"/>
      <c r="G1969" s="9"/>
      <c r="H1969" s="10" t="s">
        <v>17</v>
      </c>
      <c r="I1969" s="9"/>
      <c r="J1969" s="10" t="s">
        <v>17</v>
      </c>
      <c r="K1969" s="8" t="s">
        <v>22</v>
      </c>
      <c r="L1969" s="7" t="s">
        <v>2333</v>
      </c>
      <c r="M1969" s="7" t="s">
        <v>1443</v>
      </c>
      <c r="N1969" s="9">
        <v>85000</v>
      </c>
      <c r="O1969" s="9">
        <v>28100</v>
      </c>
      <c r="P1969" s="9">
        <v>27330</v>
      </c>
      <c r="Q1969" s="9">
        <f>2*3024.5</f>
        <v>6049</v>
      </c>
      <c r="R1969" s="10" t="s">
        <v>62</v>
      </c>
      <c r="S1969" s="13">
        <f t="shared" si="34"/>
        <v>-78.47330960854093</v>
      </c>
      <c r="T1969" s="11" t="s">
        <v>3191</v>
      </c>
    </row>
    <row r="1970" spans="1:20" ht="28.5">
      <c r="A1970" s="6">
        <v>1</v>
      </c>
      <c r="B1970" s="6"/>
      <c r="C1970" s="6"/>
      <c r="D1970" s="8" t="s">
        <v>17</v>
      </c>
      <c r="E1970" s="9"/>
      <c r="F1970" s="9"/>
      <c r="G1970" s="9"/>
      <c r="H1970" s="10" t="s">
        <v>17</v>
      </c>
      <c r="I1970" s="9"/>
      <c r="J1970" s="10" t="s">
        <v>17</v>
      </c>
      <c r="K1970" s="8" t="s">
        <v>22</v>
      </c>
      <c r="L1970" s="7" t="s">
        <v>2334</v>
      </c>
      <c r="M1970" s="7" t="s">
        <v>545</v>
      </c>
      <c r="N1970" s="9">
        <v>360</v>
      </c>
      <c r="O1970" s="9">
        <v>163</v>
      </c>
      <c r="P1970" s="9">
        <v>37</v>
      </c>
      <c r="Q1970" s="9">
        <v>195</v>
      </c>
      <c r="R1970" s="13">
        <f>(Q1970/N1970)*100</f>
        <v>54.166666666666664</v>
      </c>
      <c r="S1970" s="13">
        <f t="shared" si="34"/>
        <v>19.631901840490798</v>
      </c>
      <c r="T1970" s="11" t="s">
        <v>3192</v>
      </c>
    </row>
    <row r="1971" spans="1:20" ht="28.5">
      <c r="A1971" s="6">
        <v>1</v>
      </c>
      <c r="B1971" s="6"/>
      <c r="C1971" s="6"/>
      <c r="D1971" s="8" t="s">
        <v>17</v>
      </c>
      <c r="E1971" s="9"/>
      <c r="F1971" s="9"/>
      <c r="G1971" s="9"/>
      <c r="H1971" s="10" t="s">
        <v>17</v>
      </c>
      <c r="I1971" s="9"/>
      <c r="J1971" s="10" t="s">
        <v>17</v>
      </c>
      <c r="K1971" s="8" t="s">
        <v>22</v>
      </c>
      <c r="L1971" s="7" t="s">
        <v>2335</v>
      </c>
      <c r="M1971" s="7" t="s">
        <v>220</v>
      </c>
      <c r="N1971" s="9">
        <v>190</v>
      </c>
      <c r="O1971" s="9">
        <v>87</v>
      </c>
      <c r="P1971" s="9">
        <v>73</v>
      </c>
      <c r="Q1971" s="9">
        <v>76</v>
      </c>
      <c r="R1971" s="13">
        <f>(Q1971/N1971)*100</f>
        <v>40</v>
      </c>
      <c r="S1971" s="13">
        <f t="shared" si="34"/>
        <v>-12.643678160919535</v>
      </c>
      <c r="T1971" s="11" t="s">
        <v>3193</v>
      </c>
    </row>
    <row r="1972" spans="1:20" ht="28.5">
      <c r="A1972" s="6">
        <v>1</v>
      </c>
      <c r="B1972" s="6"/>
      <c r="C1972" s="6"/>
      <c r="D1972" s="8" t="s">
        <v>17</v>
      </c>
      <c r="E1972" s="9"/>
      <c r="F1972" s="9"/>
      <c r="G1972" s="9"/>
      <c r="H1972" s="10" t="s">
        <v>17</v>
      </c>
      <c r="I1972" s="9"/>
      <c r="J1972" s="10" t="s">
        <v>17</v>
      </c>
      <c r="K1972" s="8" t="s">
        <v>22</v>
      </c>
      <c r="L1972" s="7" t="s">
        <v>2336</v>
      </c>
      <c r="M1972" s="7" t="s">
        <v>2314</v>
      </c>
      <c r="N1972" s="9">
        <v>700000</v>
      </c>
      <c r="O1972" s="9">
        <v>231639</v>
      </c>
      <c r="P1972" s="9">
        <v>350700</v>
      </c>
      <c r="Q1972" s="9">
        <v>138011</v>
      </c>
      <c r="R1972" s="13">
        <f>(Q1972/N1972)*100</f>
        <v>19.715857142857143</v>
      </c>
      <c r="S1972" s="13">
        <f t="shared" si="34"/>
        <v>-40.419791140524694</v>
      </c>
      <c r="T1972" s="11" t="s">
        <v>3193</v>
      </c>
    </row>
    <row r="1973" spans="1:20" ht="42.75">
      <c r="A1973" s="6">
        <v>1</v>
      </c>
      <c r="B1973" s="6"/>
      <c r="C1973" s="6"/>
      <c r="D1973" s="8" t="s">
        <v>17</v>
      </c>
      <c r="E1973" s="9"/>
      <c r="F1973" s="9"/>
      <c r="G1973" s="9"/>
      <c r="H1973" s="10" t="s">
        <v>17</v>
      </c>
      <c r="I1973" s="9"/>
      <c r="J1973" s="10" t="s">
        <v>17</v>
      </c>
      <c r="K1973" s="8" t="s">
        <v>22</v>
      </c>
      <c r="L1973" s="7" t="s">
        <v>2337</v>
      </c>
      <c r="M1973" s="7" t="s">
        <v>231</v>
      </c>
      <c r="N1973" s="9">
        <v>113000</v>
      </c>
      <c r="O1973" s="9">
        <v>24215</v>
      </c>
      <c r="P1973" s="9">
        <v>37048</v>
      </c>
      <c r="Q1973" s="9">
        <v>2984</v>
      </c>
      <c r="R1973" s="13">
        <f>(Q1973/N1973)*100</f>
        <v>2.6407079646017699</v>
      </c>
      <c r="S1973" s="13">
        <f t="shared" si="34"/>
        <v>-87.677059673755934</v>
      </c>
      <c r="T1973" s="11" t="s">
        <v>3194</v>
      </c>
    </row>
    <row r="1974" spans="1:20">
      <c r="A1974" s="6">
        <v>1</v>
      </c>
      <c r="B1974" s="6"/>
      <c r="C1974" s="6"/>
      <c r="D1974" s="6"/>
      <c r="E1974" s="6"/>
      <c r="F1974" s="6"/>
      <c r="G1974" s="6"/>
      <c r="H1974" s="6"/>
      <c r="I1974" s="6"/>
      <c r="J1974" s="6"/>
      <c r="K1974" s="6"/>
      <c r="L1974" s="7"/>
      <c r="M1974" s="6"/>
      <c r="N1974" s="6"/>
      <c r="O1974" s="6"/>
      <c r="P1974" s="6"/>
      <c r="Q1974" s="6"/>
      <c r="R1974" s="6"/>
      <c r="S1974" s="6"/>
      <c r="T1974" s="6"/>
    </row>
    <row r="1975" spans="1:20" ht="28.5">
      <c r="A1975" s="6">
        <v>1</v>
      </c>
      <c r="B1975" s="6"/>
      <c r="C1975" s="7" t="s">
        <v>2338</v>
      </c>
      <c r="D1975" s="8" t="s">
        <v>2311</v>
      </c>
      <c r="E1975" s="9">
        <v>109865500</v>
      </c>
      <c r="F1975" s="9">
        <v>129417509</v>
      </c>
      <c r="G1975" s="9">
        <f>IFERROR(F1975-E1975,0)</f>
        <v>19552009</v>
      </c>
      <c r="H1975" s="36">
        <f>IFERROR((F1975/E1975-1)*100,0)</f>
        <v>17.796313674447383</v>
      </c>
      <c r="I1975" s="9">
        <v>316017816</v>
      </c>
      <c r="J1975" s="12">
        <v>41</v>
      </c>
      <c r="K1975" s="8" t="s">
        <v>17</v>
      </c>
      <c r="L1975" s="7" t="s">
        <v>17</v>
      </c>
      <c r="M1975" s="7" t="s">
        <v>17</v>
      </c>
      <c r="N1975" s="9"/>
      <c r="O1975" s="9"/>
      <c r="P1975" s="9"/>
      <c r="Q1975" s="9"/>
      <c r="R1975" s="10" t="s">
        <v>17</v>
      </c>
      <c r="S1975" s="10" t="s">
        <v>17</v>
      </c>
      <c r="T1975" s="11" t="s">
        <v>17</v>
      </c>
    </row>
    <row r="1976" spans="1:20" ht="28.5">
      <c r="A1976" s="6">
        <v>1</v>
      </c>
      <c r="B1976" s="6"/>
      <c r="C1976" s="7" t="s">
        <v>2330</v>
      </c>
      <c r="D1976" s="8" t="s">
        <v>17</v>
      </c>
      <c r="E1976" s="9"/>
      <c r="F1976" s="9"/>
      <c r="G1976" s="9"/>
      <c r="H1976" s="10" t="s">
        <v>17</v>
      </c>
      <c r="I1976" s="9"/>
      <c r="J1976" s="10" t="s">
        <v>17</v>
      </c>
      <c r="K1976" s="8" t="s">
        <v>22</v>
      </c>
      <c r="L1976" s="7" t="s">
        <v>2339</v>
      </c>
      <c r="M1976" s="7" t="s">
        <v>220</v>
      </c>
      <c r="N1976" s="9">
        <v>350</v>
      </c>
      <c r="O1976" s="9">
        <v>85</v>
      </c>
      <c r="P1976" s="9">
        <v>175</v>
      </c>
      <c r="Q1976" s="9">
        <v>49</v>
      </c>
      <c r="R1976" s="13">
        <f>(Q1976/N1976)*100</f>
        <v>14.000000000000002</v>
      </c>
      <c r="S1976" s="13">
        <f>((Q1976/O1976)*100)-100</f>
        <v>-42.352941176470594</v>
      </c>
      <c r="T1976" s="11" t="s">
        <v>3195</v>
      </c>
    </row>
    <row r="1977" spans="1:20">
      <c r="A1977" s="6">
        <v>1</v>
      </c>
      <c r="B1977" s="6"/>
      <c r="C1977" s="6"/>
      <c r="D1977" s="8" t="s">
        <v>17</v>
      </c>
      <c r="E1977" s="9"/>
      <c r="F1977" s="9"/>
      <c r="G1977" s="9"/>
      <c r="H1977" s="10" t="s">
        <v>17</v>
      </c>
      <c r="I1977" s="9"/>
      <c r="J1977" s="10" t="s">
        <v>17</v>
      </c>
      <c r="K1977" s="8" t="s">
        <v>22</v>
      </c>
      <c r="L1977" s="7" t="s">
        <v>2340</v>
      </c>
      <c r="M1977" s="7" t="s">
        <v>2341</v>
      </c>
      <c r="N1977" s="9">
        <v>1000000</v>
      </c>
      <c r="O1977" s="9">
        <v>285137</v>
      </c>
      <c r="P1977" s="9">
        <v>368029</v>
      </c>
      <c r="Q1977" s="9">
        <v>202279</v>
      </c>
      <c r="R1977" s="13">
        <f>(Q1977/N1977)*100</f>
        <v>20.227899999999998</v>
      </c>
      <c r="S1977" s="13">
        <f>((Q1977/O1977)*100)-100</f>
        <v>-29.059013737256123</v>
      </c>
      <c r="T1977" s="11" t="s">
        <v>3195</v>
      </c>
    </row>
    <row r="1978" spans="1:20" ht="45">
      <c r="A1978" s="6">
        <v>1</v>
      </c>
      <c r="B1978" s="6"/>
      <c r="C1978" s="19" t="s">
        <v>2342</v>
      </c>
      <c r="D1978" s="8" t="s">
        <v>17</v>
      </c>
      <c r="E1978" s="9"/>
      <c r="F1978" s="9"/>
      <c r="G1978" s="9"/>
      <c r="H1978" s="10" t="s">
        <v>17</v>
      </c>
      <c r="I1978" s="9"/>
      <c r="J1978" s="10" t="s">
        <v>17</v>
      </c>
      <c r="K1978" s="8" t="s">
        <v>17</v>
      </c>
      <c r="L1978" s="7" t="s">
        <v>17</v>
      </c>
      <c r="M1978" s="7" t="s">
        <v>17</v>
      </c>
      <c r="N1978" s="9"/>
      <c r="O1978" s="9"/>
      <c r="P1978" s="9"/>
      <c r="Q1978" s="9"/>
      <c r="R1978" s="10" t="s">
        <v>17</v>
      </c>
      <c r="S1978" s="10" t="s">
        <v>17</v>
      </c>
      <c r="T1978" s="11" t="s">
        <v>17</v>
      </c>
    </row>
    <row r="1979" spans="1:20" ht="42.75">
      <c r="A1979" s="6">
        <v>1</v>
      </c>
      <c r="B1979" s="6"/>
      <c r="C1979" s="7" t="s">
        <v>2343</v>
      </c>
      <c r="D1979" s="8" t="s">
        <v>159</v>
      </c>
      <c r="E1979" s="9">
        <v>114524114799</v>
      </c>
      <c r="F1979" s="9">
        <v>155237606657</v>
      </c>
      <c r="G1979" s="9">
        <f>IFERROR(F1979-E1979,0)</f>
        <v>40713491858</v>
      </c>
      <c r="H1979" s="36">
        <f>IFERROR((F1979/E1979-1)*100,0)</f>
        <v>35.55014760817474</v>
      </c>
      <c r="I1979" s="9">
        <v>316477052002</v>
      </c>
      <c r="J1979" s="12">
        <v>49.1</v>
      </c>
      <c r="K1979" s="8" t="s">
        <v>17</v>
      </c>
      <c r="L1979" s="7" t="s">
        <v>17</v>
      </c>
      <c r="M1979" s="7" t="s">
        <v>17</v>
      </c>
      <c r="N1979" s="9"/>
      <c r="O1979" s="9"/>
      <c r="P1979" s="9"/>
      <c r="Q1979" s="9"/>
      <c r="R1979" s="10" t="s">
        <v>17</v>
      </c>
      <c r="S1979" s="10" t="s">
        <v>17</v>
      </c>
      <c r="T1979" s="11" t="s">
        <v>17</v>
      </c>
    </row>
    <row r="1980" spans="1:20" ht="28.5">
      <c r="A1980" s="6">
        <v>1</v>
      </c>
      <c r="B1980" s="6"/>
      <c r="C1980" s="7" t="s">
        <v>2344</v>
      </c>
      <c r="D1980" s="8" t="s">
        <v>17</v>
      </c>
      <c r="E1980" s="9"/>
      <c r="F1980" s="9"/>
      <c r="G1980" s="9"/>
      <c r="H1980" s="10" t="s">
        <v>17</v>
      </c>
      <c r="I1980" s="9"/>
      <c r="J1980" s="10" t="s">
        <v>17</v>
      </c>
      <c r="K1980" s="8" t="s">
        <v>22</v>
      </c>
      <c r="L1980" s="7" t="s">
        <v>161</v>
      </c>
      <c r="M1980" s="7" t="s">
        <v>162</v>
      </c>
      <c r="N1980" s="9">
        <v>1746842</v>
      </c>
      <c r="O1980" s="9">
        <v>1747757</v>
      </c>
      <c r="P1980" s="9">
        <v>1759544</v>
      </c>
      <c r="Q1980" s="9">
        <v>1750983</v>
      </c>
      <c r="R1980" s="10" t="s">
        <v>62</v>
      </c>
      <c r="S1980" s="13">
        <v>0.2</v>
      </c>
      <c r="T1980" s="11" t="s">
        <v>2345</v>
      </c>
    </row>
    <row r="1981" spans="1:20">
      <c r="A1981" s="6">
        <v>1</v>
      </c>
      <c r="B1981" s="6"/>
      <c r="C1981" s="6"/>
      <c r="D1981" s="8" t="s">
        <v>17</v>
      </c>
      <c r="E1981" s="9"/>
      <c r="F1981" s="9"/>
      <c r="G1981" s="9"/>
      <c r="H1981" s="10" t="s">
        <v>17</v>
      </c>
      <c r="I1981" s="9"/>
      <c r="J1981" s="10" t="s">
        <v>17</v>
      </c>
      <c r="K1981" s="8" t="s">
        <v>22</v>
      </c>
      <c r="L1981" s="7" t="s">
        <v>163</v>
      </c>
      <c r="M1981" s="7" t="s">
        <v>164</v>
      </c>
      <c r="N1981" s="9">
        <v>1354405</v>
      </c>
      <c r="O1981" s="9">
        <v>1354610</v>
      </c>
      <c r="P1981" s="9">
        <v>1353755</v>
      </c>
      <c r="Q1981" s="9">
        <v>1357101</v>
      </c>
      <c r="R1981" s="10" t="s">
        <v>62</v>
      </c>
      <c r="S1981" s="13">
        <v>0.2</v>
      </c>
      <c r="T1981" s="11" t="s">
        <v>2345</v>
      </c>
    </row>
    <row r="1982" spans="1:20" ht="42.75">
      <c r="A1982" s="6">
        <v>1</v>
      </c>
      <c r="B1982" s="6"/>
      <c r="C1982" s="7" t="s">
        <v>2346</v>
      </c>
      <c r="D1982" s="8" t="s">
        <v>159</v>
      </c>
      <c r="E1982" s="9">
        <v>72455321572</v>
      </c>
      <c r="F1982" s="9">
        <v>106532288268</v>
      </c>
      <c r="G1982" s="9">
        <f>IFERROR(F1982-E1982,0)</f>
        <v>34076966696</v>
      </c>
      <c r="H1982" s="36">
        <f>IFERROR((F1982/E1982-1)*100,0)</f>
        <v>47.031696163458726</v>
      </c>
      <c r="I1982" s="9">
        <v>225257354998</v>
      </c>
      <c r="J1982" s="12">
        <v>47.3</v>
      </c>
      <c r="K1982" s="8" t="s">
        <v>17</v>
      </c>
      <c r="L1982" s="7" t="s">
        <v>17</v>
      </c>
      <c r="M1982" s="7" t="s">
        <v>17</v>
      </c>
      <c r="N1982" s="9"/>
      <c r="O1982" s="9"/>
      <c r="P1982" s="9"/>
      <c r="Q1982" s="9"/>
      <c r="R1982" s="10" t="s">
        <v>17</v>
      </c>
      <c r="S1982" s="10" t="s">
        <v>17</v>
      </c>
      <c r="T1982" s="11" t="s">
        <v>17</v>
      </c>
    </row>
    <row r="1983" spans="1:20" ht="28.5">
      <c r="A1983" s="6">
        <v>1</v>
      </c>
      <c r="B1983" s="6"/>
      <c r="C1983" s="7" t="s">
        <v>2344</v>
      </c>
      <c r="D1983" s="8" t="s">
        <v>17</v>
      </c>
      <c r="E1983" s="9"/>
      <c r="F1983" s="9"/>
      <c r="G1983" s="9"/>
      <c r="H1983" s="10" t="s">
        <v>17</v>
      </c>
      <c r="I1983" s="9"/>
      <c r="J1983" s="10" t="s">
        <v>17</v>
      </c>
      <c r="K1983" s="8" t="s">
        <v>22</v>
      </c>
      <c r="L1983" s="7" t="s">
        <v>161</v>
      </c>
      <c r="M1983" s="7" t="s">
        <v>162</v>
      </c>
      <c r="N1983" s="9">
        <v>3177766</v>
      </c>
      <c r="O1983" s="9">
        <v>3121639</v>
      </c>
      <c r="P1983" s="9">
        <v>2769107</v>
      </c>
      <c r="Q1983" s="9">
        <v>3119700</v>
      </c>
      <c r="R1983" s="10" t="s">
        <v>62</v>
      </c>
      <c r="S1983" s="13">
        <v>-0.1</v>
      </c>
      <c r="T1983" s="11" t="s">
        <v>2345</v>
      </c>
    </row>
    <row r="1984" spans="1:20">
      <c r="A1984" s="6">
        <v>1</v>
      </c>
      <c r="B1984" s="6"/>
      <c r="C1984" s="6"/>
      <c r="D1984" s="8" t="s">
        <v>17</v>
      </c>
      <c r="E1984" s="9"/>
      <c r="F1984" s="9"/>
      <c r="G1984" s="9"/>
      <c r="H1984" s="10" t="s">
        <v>17</v>
      </c>
      <c r="I1984" s="9"/>
      <c r="J1984" s="10" t="s">
        <v>17</v>
      </c>
      <c r="K1984" s="8" t="s">
        <v>22</v>
      </c>
      <c r="L1984" s="7" t="s">
        <v>163</v>
      </c>
      <c r="M1984" s="7" t="s">
        <v>164</v>
      </c>
      <c r="N1984" s="9">
        <v>181044</v>
      </c>
      <c r="O1984" s="9">
        <v>179090</v>
      </c>
      <c r="P1984" s="9">
        <v>170775</v>
      </c>
      <c r="Q1984" s="9">
        <v>179412</v>
      </c>
      <c r="R1984" s="10" t="s">
        <v>62</v>
      </c>
      <c r="S1984" s="13">
        <v>0.2</v>
      </c>
      <c r="T1984" s="11" t="s">
        <v>2345</v>
      </c>
    </row>
    <row r="1985" spans="1:20" ht="42.75">
      <c r="A1985" s="6">
        <v>1</v>
      </c>
      <c r="B1985" s="6"/>
      <c r="C1985" s="7" t="s">
        <v>2347</v>
      </c>
      <c r="D1985" s="8" t="s">
        <v>159</v>
      </c>
      <c r="E1985" s="9">
        <v>291148112</v>
      </c>
      <c r="F1985" s="9">
        <v>2082849721</v>
      </c>
      <c r="G1985" s="9">
        <f>IFERROR(F1985-E1985,0)</f>
        <v>1791701609</v>
      </c>
      <c r="H1985" s="36">
        <f>IFERROR((F1985/E1985-1)*100,0)</f>
        <v>615.39180065162157</v>
      </c>
      <c r="I1985" s="9">
        <v>2544757336</v>
      </c>
      <c r="J1985" s="12">
        <v>81.8</v>
      </c>
      <c r="K1985" s="8" t="s">
        <v>17</v>
      </c>
      <c r="L1985" s="7" t="s">
        <v>17</v>
      </c>
      <c r="M1985" s="7" t="s">
        <v>17</v>
      </c>
      <c r="N1985" s="9"/>
      <c r="O1985" s="9"/>
      <c r="P1985" s="9"/>
      <c r="Q1985" s="9"/>
      <c r="R1985" s="10" t="s">
        <v>17</v>
      </c>
      <c r="S1985" s="10" t="s">
        <v>17</v>
      </c>
      <c r="T1985" s="11" t="s">
        <v>17</v>
      </c>
    </row>
    <row r="1986" spans="1:20" ht="28.5">
      <c r="A1986" s="6">
        <v>1</v>
      </c>
      <c r="B1986" s="6"/>
      <c r="C1986" s="7" t="s">
        <v>2344</v>
      </c>
      <c r="D1986" s="8" t="s">
        <v>17</v>
      </c>
      <c r="E1986" s="9"/>
      <c r="F1986" s="9"/>
      <c r="G1986" s="9"/>
      <c r="H1986" s="10" t="s">
        <v>17</v>
      </c>
      <c r="I1986" s="9"/>
      <c r="J1986" s="10" t="s">
        <v>17</v>
      </c>
      <c r="K1986" s="8" t="s">
        <v>22</v>
      </c>
      <c r="L1986" s="7" t="s">
        <v>2348</v>
      </c>
      <c r="M1986" s="7" t="s">
        <v>1783</v>
      </c>
      <c r="N1986" s="9">
        <v>184077</v>
      </c>
      <c r="O1986" s="9">
        <v>88222</v>
      </c>
      <c r="P1986" s="9">
        <v>74827</v>
      </c>
      <c r="Q1986" s="9">
        <v>101167</v>
      </c>
      <c r="R1986" s="13">
        <v>55</v>
      </c>
      <c r="S1986" s="13">
        <v>14.7</v>
      </c>
      <c r="T1986" s="11" t="s">
        <v>3261</v>
      </c>
    </row>
    <row r="1987" spans="1:20">
      <c r="A1987" s="6">
        <v>1</v>
      </c>
      <c r="B1987" s="6"/>
      <c r="C1987" s="6"/>
      <c r="D1987" s="8" t="s">
        <v>17</v>
      </c>
      <c r="E1987" s="9"/>
      <c r="F1987" s="9"/>
      <c r="G1987" s="9"/>
      <c r="H1987" s="10" t="s">
        <v>17</v>
      </c>
      <c r="I1987" s="9"/>
      <c r="J1987" s="10" t="s">
        <v>17</v>
      </c>
      <c r="K1987" s="8" t="s">
        <v>22</v>
      </c>
      <c r="L1987" s="7" t="s">
        <v>2349</v>
      </c>
      <c r="M1987" s="7" t="s">
        <v>1783</v>
      </c>
      <c r="N1987" s="9">
        <v>83765</v>
      </c>
      <c r="O1987" s="9">
        <v>85426</v>
      </c>
      <c r="P1987" s="9">
        <v>92609</v>
      </c>
      <c r="Q1987" s="9">
        <v>85467</v>
      </c>
      <c r="R1987" s="10" t="s">
        <v>62</v>
      </c>
      <c r="S1987" s="13">
        <v>0</v>
      </c>
      <c r="T1987" s="11" t="s">
        <v>2345</v>
      </c>
    </row>
    <row r="1988" spans="1:20" ht="28.5">
      <c r="A1988" s="6">
        <v>1</v>
      </c>
      <c r="B1988" s="6"/>
      <c r="C1988" s="7" t="s">
        <v>2350</v>
      </c>
      <c r="D1988" s="8" t="s">
        <v>159</v>
      </c>
      <c r="E1988" s="9">
        <v>184116214</v>
      </c>
      <c r="F1988" s="9">
        <v>285968073</v>
      </c>
      <c r="G1988" s="9">
        <f>IFERROR(F1988-E1988,0)</f>
        <v>101851859</v>
      </c>
      <c r="H1988" s="36">
        <f>IFERROR((F1988/E1988-1)*100,0)</f>
        <v>55.319331626056581</v>
      </c>
      <c r="I1988" s="9">
        <v>1084278000</v>
      </c>
      <c r="J1988" s="12">
        <v>26.4</v>
      </c>
      <c r="K1988" s="8" t="s">
        <v>17</v>
      </c>
      <c r="L1988" s="7" t="s">
        <v>17</v>
      </c>
      <c r="M1988" s="7" t="s">
        <v>17</v>
      </c>
      <c r="N1988" s="9"/>
      <c r="O1988" s="9"/>
      <c r="P1988" s="9"/>
      <c r="Q1988" s="9"/>
      <c r="R1988" s="10" t="s">
        <v>17</v>
      </c>
      <c r="S1988" s="10" t="s">
        <v>17</v>
      </c>
      <c r="T1988" s="11" t="s">
        <v>17</v>
      </c>
    </row>
    <row r="1989" spans="1:20" ht="28.5">
      <c r="A1989" s="6">
        <v>1</v>
      </c>
      <c r="B1989" s="6"/>
      <c r="C1989" s="7" t="s">
        <v>2344</v>
      </c>
      <c r="D1989" s="8" t="s">
        <v>17</v>
      </c>
      <c r="E1989" s="9"/>
      <c r="F1989" s="9"/>
      <c r="G1989" s="9"/>
      <c r="H1989" s="10" t="s">
        <v>17</v>
      </c>
      <c r="I1989" s="9"/>
      <c r="J1989" s="10" t="s">
        <v>17</v>
      </c>
      <c r="K1989" s="8" t="s">
        <v>22</v>
      </c>
      <c r="L1989" s="7" t="s">
        <v>2351</v>
      </c>
      <c r="M1989" s="7" t="s">
        <v>1443</v>
      </c>
      <c r="N1989" s="9">
        <v>54055</v>
      </c>
      <c r="O1989" s="9">
        <v>55455</v>
      </c>
      <c r="P1989" s="9">
        <v>69390</v>
      </c>
      <c r="Q1989" s="9">
        <v>60422</v>
      </c>
      <c r="R1989" s="10" t="s">
        <v>62</v>
      </c>
      <c r="S1989" s="13">
        <v>9</v>
      </c>
      <c r="T1989" s="11" t="s">
        <v>2345</v>
      </c>
    </row>
    <row r="1990" spans="1:20" ht="42.75">
      <c r="A1990" s="6">
        <v>1</v>
      </c>
      <c r="B1990" s="6"/>
      <c r="C1990" s="7" t="s">
        <v>2352</v>
      </c>
      <c r="D1990" s="8" t="s">
        <v>159</v>
      </c>
      <c r="E1990" s="9">
        <v>11700334244</v>
      </c>
      <c r="F1990" s="9">
        <v>20962633758</v>
      </c>
      <c r="G1990" s="9">
        <f>IFERROR(F1990-E1990,0)</f>
        <v>9262299514</v>
      </c>
      <c r="H1990" s="36">
        <f>IFERROR((F1990/E1990-1)*100,0)</f>
        <v>79.162691602163093</v>
      </c>
      <c r="I1990" s="9">
        <v>38867175450</v>
      </c>
      <c r="J1990" s="12">
        <v>53.9</v>
      </c>
      <c r="K1990" s="8" t="s">
        <v>17</v>
      </c>
      <c r="L1990" s="7" t="s">
        <v>17</v>
      </c>
      <c r="M1990" s="7" t="s">
        <v>17</v>
      </c>
      <c r="N1990" s="9"/>
      <c r="O1990" s="9"/>
      <c r="P1990" s="9"/>
      <c r="Q1990" s="9"/>
      <c r="R1990" s="10" t="s">
        <v>17</v>
      </c>
      <c r="S1990" s="10" t="s">
        <v>17</v>
      </c>
      <c r="T1990" s="11" t="s">
        <v>17</v>
      </c>
    </row>
    <row r="1991" spans="1:20" ht="28.5">
      <c r="A1991" s="6">
        <v>1</v>
      </c>
      <c r="B1991" s="6"/>
      <c r="C1991" s="7" t="s">
        <v>2344</v>
      </c>
      <c r="D1991" s="8" t="s">
        <v>17</v>
      </c>
      <c r="E1991" s="9"/>
      <c r="F1991" s="9"/>
      <c r="G1991" s="9"/>
      <c r="H1991" s="10" t="s">
        <v>17</v>
      </c>
      <c r="I1991" s="9"/>
      <c r="J1991" s="10" t="s">
        <v>17</v>
      </c>
      <c r="K1991" s="8" t="s">
        <v>22</v>
      </c>
      <c r="L1991" s="7" t="s">
        <v>2353</v>
      </c>
      <c r="M1991" s="7" t="s">
        <v>1783</v>
      </c>
      <c r="N1991" s="9">
        <v>253</v>
      </c>
      <c r="O1991" s="9">
        <v>110</v>
      </c>
      <c r="P1991" s="9">
        <v>104</v>
      </c>
      <c r="Q1991" s="9">
        <v>100</v>
      </c>
      <c r="R1991" s="13">
        <v>39.5</v>
      </c>
      <c r="S1991" s="13">
        <v>-9.1</v>
      </c>
      <c r="T1991" s="11" t="s">
        <v>2345</v>
      </c>
    </row>
    <row r="1992" spans="1:20">
      <c r="A1992" s="6">
        <v>1</v>
      </c>
      <c r="B1992" s="6"/>
      <c r="C1992" s="6"/>
      <c r="D1992" s="8" t="s">
        <v>17</v>
      </c>
      <c r="E1992" s="9"/>
      <c r="F1992" s="9"/>
      <c r="G1992" s="9"/>
      <c r="H1992" s="10" t="s">
        <v>17</v>
      </c>
      <c r="I1992" s="9"/>
      <c r="J1992" s="10" t="s">
        <v>17</v>
      </c>
      <c r="K1992" s="8" t="s">
        <v>22</v>
      </c>
      <c r="L1992" s="7" t="s">
        <v>2354</v>
      </c>
      <c r="M1992" s="7" t="s">
        <v>1443</v>
      </c>
      <c r="N1992" s="9">
        <v>3286643</v>
      </c>
      <c r="O1992" s="9">
        <v>3239124</v>
      </c>
      <c r="P1992" s="9">
        <v>3217672</v>
      </c>
      <c r="Q1992" s="9">
        <v>3362569</v>
      </c>
      <c r="R1992" s="10" t="s">
        <v>62</v>
      </c>
      <c r="S1992" s="13">
        <v>3.8</v>
      </c>
      <c r="T1992" s="11" t="s">
        <v>2345</v>
      </c>
    </row>
    <row r="1993" spans="1:20">
      <c r="A1993" s="6">
        <v>1</v>
      </c>
      <c r="B1993" s="6"/>
      <c r="C1993" s="6"/>
      <c r="D1993" s="8" t="s">
        <v>17</v>
      </c>
      <c r="E1993" s="9"/>
      <c r="F1993" s="9"/>
      <c r="G1993" s="9"/>
      <c r="H1993" s="10" t="s">
        <v>17</v>
      </c>
      <c r="I1993" s="9"/>
      <c r="J1993" s="10" t="s">
        <v>17</v>
      </c>
      <c r="K1993" s="8" t="s">
        <v>22</v>
      </c>
      <c r="L1993" s="7" t="s">
        <v>2355</v>
      </c>
      <c r="M1993" s="7" t="s">
        <v>1443</v>
      </c>
      <c r="N1993" s="9">
        <v>85405</v>
      </c>
      <c r="O1993" s="9">
        <v>85400</v>
      </c>
      <c r="P1993" s="9">
        <v>85954</v>
      </c>
      <c r="Q1993" s="9">
        <v>86768</v>
      </c>
      <c r="R1993" s="10" t="s">
        <v>62</v>
      </c>
      <c r="S1993" s="13">
        <v>1.6</v>
      </c>
      <c r="T1993" s="11" t="s">
        <v>2345</v>
      </c>
    </row>
    <row r="1994" spans="1:20">
      <c r="A1994" s="6">
        <v>1</v>
      </c>
      <c r="B1994" s="6"/>
      <c r="C1994" s="6"/>
      <c r="D1994" s="8" t="s">
        <v>17</v>
      </c>
      <c r="E1994" s="9"/>
      <c r="F1994" s="9"/>
      <c r="G1994" s="9"/>
      <c r="H1994" s="10" t="s">
        <v>17</v>
      </c>
      <c r="I1994" s="9"/>
      <c r="J1994" s="10" t="s">
        <v>17</v>
      </c>
      <c r="K1994" s="8" t="s">
        <v>22</v>
      </c>
      <c r="L1994" s="7" t="s">
        <v>2356</v>
      </c>
      <c r="M1994" s="7" t="s">
        <v>1443</v>
      </c>
      <c r="N1994" s="9">
        <v>89773</v>
      </c>
      <c r="O1994" s="9">
        <v>44735</v>
      </c>
      <c r="P1994" s="9">
        <v>47060</v>
      </c>
      <c r="Q1994" s="9">
        <v>44728</v>
      </c>
      <c r="R1994" s="13">
        <v>49.8</v>
      </c>
      <c r="S1994" s="13">
        <v>0</v>
      </c>
      <c r="T1994" s="11" t="s">
        <v>2345</v>
      </c>
    </row>
    <row r="1995" spans="1:20" ht="28.5">
      <c r="A1995" s="6">
        <v>1</v>
      </c>
      <c r="B1995" s="6"/>
      <c r="C1995" s="6"/>
      <c r="D1995" s="8" t="s">
        <v>17</v>
      </c>
      <c r="E1995" s="9"/>
      <c r="F1995" s="9"/>
      <c r="G1995" s="9"/>
      <c r="H1995" s="10" t="s">
        <v>17</v>
      </c>
      <c r="I1995" s="9"/>
      <c r="J1995" s="10" t="s">
        <v>17</v>
      </c>
      <c r="K1995" s="8" t="s">
        <v>22</v>
      </c>
      <c r="L1995" s="7" t="s">
        <v>2357</v>
      </c>
      <c r="M1995" s="7" t="s">
        <v>1783</v>
      </c>
      <c r="N1995" s="9">
        <v>33782</v>
      </c>
      <c r="O1995" s="9">
        <v>15311</v>
      </c>
      <c r="P1995" s="9">
        <v>16360</v>
      </c>
      <c r="Q1995" s="9">
        <v>13757</v>
      </c>
      <c r="R1995" s="13">
        <v>40.700000000000003</v>
      </c>
      <c r="S1995" s="13">
        <v>-10.1</v>
      </c>
      <c r="T1995" s="11" t="s">
        <v>3261</v>
      </c>
    </row>
    <row r="1996" spans="1:20">
      <c r="A1996" s="6">
        <v>1</v>
      </c>
      <c r="B1996" s="6"/>
      <c r="C1996" s="6"/>
      <c r="D1996" s="8" t="s">
        <v>17</v>
      </c>
      <c r="E1996" s="9"/>
      <c r="F1996" s="9"/>
      <c r="G1996" s="9"/>
      <c r="H1996" s="10" t="s">
        <v>17</v>
      </c>
      <c r="I1996" s="9"/>
      <c r="J1996" s="10" t="s">
        <v>17</v>
      </c>
      <c r="K1996" s="8" t="s">
        <v>22</v>
      </c>
      <c r="L1996" s="7" t="s">
        <v>2358</v>
      </c>
      <c r="M1996" s="7" t="s">
        <v>1783</v>
      </c>
      <c r="N1996" s="9">
        <v>135307</v>
      </c>
      <c r="O1996" s="9">
        <v>56243</v>
      </c>
      <c r="P1996" s="9">
        <v>59554</v>
      </c>
      <c r="Q1996" s="9">
        <v>51614</v>
      </c>
      <c r="R1996" s="13">
        <v>38.1</v>
      </c>
      <c r="S1996" s="13">
        <v>-8.1999999999999993</v>
      </c>
      <c r="T1996" s="11" t="s">
        <v>2345</v>
      </c>
    </row>
    <row r="1997" spans="1:20">
      <c r="A1997" s="6">
        <v>1</v>
      </c>
      <c r="B1997" s="6"/>
      <c r="C1997" s="6"/>
      <c r="D1997" s="8" t="s">
        <v>17</v>
      </c>
      <c r="E1997" s="9"/>
      <c r="F1997" s="9"/>
      <c r="G1997" s="9"/>
      <c r="H1997" s="10" t="s">
        <v>17</v>
      </c>
      <c r="I1997" s="9"/>
      <c r="J1997" s="10" t="s">
        <v>17</v>
      </c>
      <c r="K1997" s="8" t="s">
        <v>22</v>
      </c>
      <c r="L1997" s="7" t="s">
        <v>2359</v>
      </c>
      <c r="M1997" s="7" t="s">
        <v>1443</v>
      </c>
      <c r="N1997" s="9">
        <v>51016</v>
      </c>
      <c r="O1997" s="9">
        <v>51292</v>
      </c>
      <c r="P1997" s="9">
        <v>62204</v>
      </c>
      <c r="Q1997" s="9">
        <v>53296</v>
      </c>
      <c r="R1997" s="10" t="s">
        <v>62</v>
      </c>
      <c r="S1997" s="13">
        <v>3.9</v>
      </c>
      <c r="T1997" s="11" t="s">
        <v>2345</v>
      </c>
    </row>
    <row r="1998" spans="1:20">
      <c r="A1998" s="6">
        <v>1</v>
      </c>
      <c r="B1998" s="6"/>
      <c r="C1998" s="6"/>
      <c r="D1998" s="8" t="s">
        <v>17</v>
      </c>
      <c r="E1998" s="9"/>
      <c r="F1998" s="9"/>
      <c r="G1998" s="9"/>
      <c r="H1998" s="10" t="s">
        <v>17</v>
      </c>
      <c r="I1998" s="9"/>
      <c r="J1998" s="10" t="s">
        <v>17</v>
      </c>
      <c r="K1998" s="8" t="s">
        <v>22</v>
      </c>
      <c r="L1998" s="7" t="s">
        <v>2360</v>
      </c>
      <c r="M1998" s="7" t="s">
        <v>1443</v>
      </c>
      <c r="N1998" s="9">
        <v>2996466</v>
      </c>
      <c r="O1998" s="9">
        <v>2905787</v>
      </c>
      <c r="P1998" s="9">
        <v>2671472</v>
      </c>
      <c r="Q1998" s="9">
        <v>2864491</v>
      </c>
      <c r="R1998" s="13">
        <v>95.6</v>
      </c>
      <c r="S1998" s="13">
        <v>-1.4</v>
      </c>
      <c r="T1998" s="11" t="s">
        <v>2345</v>
      </c>
    </row>
    <row r="1999" spans="1:20" ht="42.75">
      <c r="A1999" s="6">
        <v>1</v>
      </c>
      <c r="B1999" s="6"/>
      <c r="C1999" s="7" t="s">
        <v>2361</v>
      </c>
      <c r="D1999" s="8" t="s">
        <v>159</v>
      </c>
      <c r="E1999" s="9">
        <v>2247708455</v>
      </c>
      <c r="F1999" s="9">
        <v>3717312640</v>
      </c>
      <c r="G1999" s="9">
        <f>IFERROR(F1999-E1999,0)</f>
        <v>1469604185</v>
      </c>
      <c r="H1999" s="36">
        <f>IFERROR((F1999/E1999-1)*100,0)</f>
        <v>65.382331135111556</v>
      </c>
      <c r="I1999" s="9">
        <v>6857158840</v>
      </c>
      <c r="J1999" s="12">
        <v>54.2</v>
      </c>
      <c r="K1999" s="8" t="s">
        <v>17</v>
      </c>
      <c r="L1999" s="7" t="s">
        <v>17</v>
      </c>
      <c r="M1999" s="7" t="s">
        <v>17</v>
      </c>
      <c r="N1999" s="9"/>
      <c r="O1999" s="9"/>
      <c r="P1999" s="9"/>
      <c r="Q1999" s="9"/>
      <c r="R1999" s="10" t="s">
        <v>17</v>
      </c>
      <c r="S1999" s="10" t="s">
        <v>17</v>
      </c>
      <c r="T1999" s="11" t="s">
        <v>17</v>
      </c>
    </row>
    <row r="2000" spans="1:20" ht="28.5">
      <c r="A2000" s="6">
        <v>1</v>
      </c>
      <c r="B2000" s="6"/>
      <c r="C2000" s="7" t="s">
        <v>2344</v>
      </c>
      <c r="D2000" s="8" t="s">
        <v>17</v>
      </c>
      <c r="E2000" s="9"/>
      <c r="F2000" s="9"/>
      <c r="G2000" s="9"/>
      <c r="H2000" s="10" t="s">
        <v>17</v>
      </c>
      <c r="I2000" s="9"/>
      <c r="J2000" s="10" t="s">
        <v>17</v>
      </c>
      <c r="K2000" s="8" t="s">
        <v>22</v>
      </c>
      <c r="L2000" s="7" t="s">
        <v>2354</v>
      </c>
      <c r="M2000" s="7" t="s">
        <v>1443</v>
      </c>
      <c r="N2000" s="9">
        <v>182055</v>
      </c>
      <c r="O2000" s="9">
        <v>180013</v>
      </c>
      <c r="P2000" s="9">
        <v>176478</v>
      </c>
      <c r="Q2000" s="9">
        <v>179038</v>
      </c>
      <c r="R2000" s="10" t="s">
        <v>62</v>
      </c>
      <c r="S2000" s="13">
        <v>-0.5</v>
      </c>
      <c r="T2000" s="11" t="s">
        <v>2345</v>
      </c>
    </row>
    <row r="2001" spans="1:20">
      <c r="A2001" s="6">
        <v>1</v>
      </c>
      <c r="B2001" s="6"/>
      <c r="C2001" s="6"/>
      <c r="D2001" s="8" t="s">
        <v>17</v>
      </c>
      <c r="E2001" s="9"/>
      <c r="F2001" s="9"/>
      <c r="G2001" s="9"/>
      <c r="H2001" s="10" t="s">
        <v>17</v>
      </c>
      <c r="I2001" s="9"/>
      <c r="J2001" s="10" t="s">
        <v>17</v>
      </c>
      <c r="K2001" s="8" t="s">
        <v>22</v>
      </c>
      <c r="L2001" s="7" t="s">
        <v>2355</v>
      </c>
      <c r="M2001" s="7" t="s">
        <v>1443</v>
      </c>
      <c r="N2001" s="9">
        <v>93692</v>
      </c>
      <c r="O2001" s="9">
        <v>92366</v>
      </c>
      <c r="P2001" s="9">
        <v>87180</v>
      </c>
      <c r="Q2001" s="9">
        <v>92314</v>
      </c>
      <c r="R2001" s="10" t="s">
        <v>62</v>
      </c>
      <c r="S2001" s="13">
        <v>-0.1</v>
      </c>
      <c r="T2001" s="11" t="s">
        <v>2345</v>
      </c>
    </row>
    <row r="2002" spans="1:20">
      <c r="A2002" s="6">
        <v>1</v>
      </c>
      <c r="B2002" s="6"/>
      <c r="C2002" s="6"/>
      <c r="D2002" s="8" t="s">
        <v>17</v>
      </c>
      <c r="E2002" s="9"/>
      <c r="F2002" s="9"/>
      <c r="G2002" s="9"/>
      <c r="H2002" s="10" t="s">
        <v>17</v>
      </c>
      <c r="I2002" s="9"/>
      <c r="J2002" s="10" t="s">
        <v>17</v>
      </c>
      <c r="K2002" s="8" t="s">
        <v>22</v>
      </c>
      <c r="L2002" s="7" t="s">
        <v>2360</v>
      </c>
      <c r="M2002" s="7" t="s">
        <v>1443</v>
      </c>
      <c r="N2002" s="9">
        <v>199301</v>
      </c>
      <c r="O2002" s="9">
        <v>189173</v>
      </c>
      <c r="P2002" s="9">
        <v>155443</v>
      </c>
      <c r="Q2002" s="9">
        <v>181904</v>
      </c>
      <c r="R2002" s="13">
        <v>91.3</v>
      </c>
      <c r="S2002" s="13">
        <v>-3.8</v>
      </c>
      <c r="T2002" s="11" t="s">
        <v>2345</v>
      </c>
    </row>
    <row r="2003" spans="1:20">
      <c r="A2003" s="6">
        <v>1</v>
      </c>
      <c r="B2003" s="6"/>
      <c r="C2003" s="6"/>
      <c r="D2003" s="8" t="s">
        <v>17</v>
      </c>
      <c r="E2003" s="9"/>
      <c r="F2003" s="9"/>
      <c r="G2003" s="9"/>
      <c r="H2003" s="10" t="s">
        <v>17</v>
      </c>
      <c r="I2003" s="9"/>
      <c r="J2003" s="10" t="s">
        <v>17</v>
      </c>
      <c r="K2003" s="8" t="s">
        <v>22</v>
      </c>
      <c r="L2003" s="7" t="s">
        <v>2362</v>
      </c>
      <c r="M2003" s="7" t="s">
        <v>1443</v>
      </c>
      <c r="N2003" s="9">
        <v>717634</v>
      </c>
      <c r="O2003" s="9">
        <v>702923</v>
      </c>
      <c r="P2003" s="9">
        <v>674684</v>
      </c>
      <c r="Q2003" s="9">
        <v>689689</v>
      </c>
      <c r="R2003" s="10" t="s">
        <v>62</v>
      </c>
      <c r="S2003" s="13">
        <v>-1.9</v>
      </c>
      <c r="T2003" s="11" t="s">
        <v>2345</v>
      </c>
    </row>
    <row r="2004" spans="1:20" ht="42.75">
      <c r="A2004" s="6">
        <v>1</v>
      </c>
      <c r="B2004" s="6"/>
      <c r="C2004" s="7" t="s">
        <v>2363</v>
      </c>
      <c r="D2004" s="8" t="s">
        <v>159</v>
      </c>
      <c r="E2004" s="9">
        <v>15301238250</v>
      </c>
      <c r="F2004" s="9">
        <v>23757662192</v>
      </c>
      <c r="G2004" s="9">
        <f>IFERROR(F2004-E2004,0)</f>
        <v>8456423942</v>
      </c>
      <c r="H2004" s="36">
        <f>IFERROR((F2004/E2004-1)*100,0)</f>
        <v>55.266271943710166</v>
      </c>
      <c r="I2004" s="9">
        <v>41107035190</v>
      </c>
      <c r="J2004" s="12">
        <v>57.8</v>
      </c>
      <c r="K2004" s="8" t="s">
        <v>17</v>
      </c>
      <c r="L2004" s="7" t="s">
        <v>17</v>
      </c>
      <c r="M2004" s="7" t="s">
        <v>17</v>
      </c>
      <c r="N2004" s="9"/>
      <c r="O2004" s="9"/>
      <c r="P2004" s="9"/>
      <c r="Q2004" s="9"/>
      <c r="R2004" s="10" t="s">
        <v>17</v>
      </c>
      <c r="S2004" s="10" t="s">
        <v>17</v>
      </c>
      <c r="T2004" s="11" t="s">
        <v>17</v>
      </c>
    </row>
    <row r="2005" spans="1:20" ht="28.5">
      <c r="A2005" s="6">
        <v>1</v>
      </c>
      <c r="B2005" s="6"/>
      <c r="C2005" s="7" t="s">
        <v>2344</v>
      </c>
      <c r="D2005" s="8" t="s">
        <v>17</v>
      </c>
      <c r="E2005" s="9"/>
      <c r="F2005" s="9"/>
      <c r="G2005" s="9"/>
      <c r="H2005" s="10" t="s">
        <v>17</v>
      </c>
      <c r="I2005" s="9"/>
      <c r="J2005" s="10" t="s">
        <v>17</v>
      </c>
      <c r="K2005" s="8" t="s">
        <v>22</v>
      </c>
      <c r="L2005" s="7" t="s">
        <v>2360</v>
      </c>
      <c r="M2005" s="7" t="s">
        <v>1443</v>
      </c>
      <c r="N2005" s="9">
        <v>3035593</v>
      </c>
      <c r="O2005" s="9">
        <v>2912997</v>
      </c>
      <c r="P2005" s="9">
        <v>2498637</v>
      </c>
      <c r="Q2005" s="9">
        <v>2808167</v>
      </c>
      <c r="R2005" s="13">
        <v>92.5</v>
      </c>
      <c r="S2005" s="13">
        <v>-3.6</v>
      </c>
      <c r="T2005" s="11" t="s">
        <v>2345</v>
      </c>
    </row>
    <row r="2006" spans="1:20">
      <c r="A2006" s="6">
        <v>1</v>
      </c>
      <c r="B2006" s="6"/>
      <c r="C2006" s="6"/>
      <c r="D2006" s="8" t="s">
        <v>17</v>
      </c>
      <c r="E2006" s="9"/>
      <c r="F2006" s="9"/>
      <c r="G2006" s="9"/>
      <c r="H2006" s="10" t="s">
        <v>17</v>
      </c>
      <c r="I2006" s="9"/>
      <c r="J2006" s="10" t="s">
        <v>17</v>
      </c>
      <c r="K2006" s="8" t="s">
        <v>22</v>
      </c>
      <c r="L2006" s="7" t="s">
        <v>2364</v>
      </c>
      <c r="M2006" s="7" t="s">
        <v>1443</v>
      </c>
      <c r="N2006" s="9">
        <v>3777684</v>
      </c>
      <c r="O2006" s="9">
        <v>3759221</v>
      </c>
      <c r="P2006" s="9">
        <v>3572150</v>
      </c>
      <c r="Q2006" s="9">
        <v>3789035</v>
      </c>
      <c r="R2006" s="10" t="s">
        <v>62</v>
      </c>
      <c r="S2006" s="13">
        <v>0.8</v>
      </c>
      <c r="T2006" s="11" t="s">
        <v>2345</v>
      </c>
    </row>
    <row r="2007" spans="1:20">
      <c r="A2007" s="6">
        <v>1</v>
      </c>
      <c r="B2007" s="6"/>
      <c r="C2007" s="6"/>
      <c r="D2007" s="8" t="s">
        <v>17</v>
      </c>
      <c r="E2007" s="9"/>
      <c r="F2007" s="9"/>
      <c r="G2007" s="9"/>
      <c r="H2007" s="10" t="s">
        <v>17</v>
      </c>
      <c r="I2007" s="9"/>
      <c r="J2007" s="10" t="s">
        <v>17</v>
      </c>
      <c r="K2007" s="8" t="s">
        <v>22</v>
      </c>
      <c r="L2007" s="7" t="s">
        <v>2365</v>
      </c>
      <c r="M2007" s="7" t="s">
        <v>1443</v>
      </c>
      <c r="N2007" s="9">
        <v>165184</v>
      </c>
      <c r="O2007" s="9">
        <v>164411</v>
      </c>
      <c r="P2007" s="9">
        <v>154362</v>
      </c>
      <c r="Q2007" s="9">
        <v>157732</v>
      </c>
      <c r="R2007" s="10" t="s">
        <v>62</v>
      </c>
      <c r="S2007" s="13">
        <v>-4.0999999999999996</v>
      </c>
      <c r="T2007" s="11" t="s">
        <v>2345</v>
      </c>
    </row>
    <row r="2008" spans="1:20" ht="42.75">
      <c r="A2008" s="6">
        <v>1</v>
      </c>
      <c r="B2008" s="6"/>
      <c r="C2008" s="7" t="s">
        <v>2366</v>
      </c>
      <c r="D2008" s="8" t="s">
        <v>159</v>
      </c>
      <c r="E2008" s="9">
        <v>593720644</v>
      </c>
      <c r="F2008" s="9">
        <v>1321399912</v>
      </c>
      <c r="G2008" s="9">
        <f>IFERROR(F2008-E2008,0)</f>
        <v>727679268</v>
      </c>
      <c r="H2008" s="36">
        <f>IFERROR((F2008/E2008-1)*100,0)</f>
        <v>122.56256799451965</v>
      </c>
      <c r="I2008" s="9">
        <v>2398930520</v>
      </c>
      <c r="J2008" s="12">
        <v>55.1</v>
      </c>
      <c r="K2008" s="8" t="s">
        <v>17</v>
      </c>
      <c r="L2008" s="7" t="s">
        <v>17</v>
      </c>
      <c r="M2008" s="7" t="s">
        <v>17</v>
      </c>
      <c r="N2008" s="9"/>
      <c r="O2008" s="9"/>
      <c r="P2008" s="9"/>
      <c r="Q2008" s="9"/>
      <c r="R2008" s="10" t="s">
        <v>17</v>
      </c>
      <c r="S2008" s="10" t="s">
        <v>17</v>
      </c>
      <c r="T2008" s="11" t="s">
        <v>17</v>
      </c>
    </row>
    <row r="2009" spans="1:20" ht="28.5">
      <c r="A2009" s="6">
        <v>1</v>
      </c>
      <c r="B2009" s="6"/>
      <c r="C2009" s="7" t="s">
        <v>2344</v>
      </c>
      <c r="D2009" s="8" t="s">
        <v>17</v>
      </c>
      <c r="E2009" s="9"/>
      <c r="F2009" s="9"/>
      <c r="G2009" s="9"/>
      <c r="H2009" s="10" t="s">
        <v>17</v>
      </c>
      <c r="I2009" s="9"/>
      <c r="J2009" s="10" t="s">
        <v>17</v>
      </c>
      <c r="K2009" s="8" t="s">
        <v>22</v>
      </c>
      <c r="L2009" s="7" t="s">
        <v>2354</v>
      </c>
      <c r="M2009" s="7" t="s">
        <v>1443</v>
      </c>
      <c r="N2009" s="9">
        <v>214185</v>
      </c>
      <c r="O2009" s="9">
        <v>207943</v>
      </c>
      <c r="P2009" s="9">
        <v>169701</v>
      </c>
      <c r="Q2009" s="9">
        <v>219294</v>
      </c>
      <c r="R2009" s="10" t="s">
        <v>62</v>
      </c>
      <c r="S2009" s="13">
        <v>5.5</v>
      </c>
      <c r="T2009" s="11" t="s">
        <v>2345</v>
      </c>
    </row>
    <row r="2010" spans="1:20">
      <c r="A2010" s="6">
        <v>1</v>
      </c>
      <c r="B2010" s="6"/>
      <c r="C2010" s="6"/>
      <c r="D2010" s="8" t="s">
        <v>17</v>
      </c>
      <c r="E2010" s="9"/>
      <c r="F2010" s="9"/>
      <c r="G2010" s="9"/>
      <c r="H2010" s="10" t="s">
        <v>17</v>
      </c>
      <c r="I2010" s="9"/>
      <c r="J2010" s="10" t="s">
        <v>17</v>
      </c>
      <c r="K2010" s="8" t="s">
        <v>22</v>
      </c>
      <c r="L2010" s="7" t="s">
        <v>2355</v>
      </c>
      <c r="M2010" s="7" t="s">
        <v>1443</v>
      </c>
      <c r="N2010" s="9">
        <v>9008</v>
      </c>
      <c r="O2010" s="9">
        <v>8992</v>
      </c>
      <c r="P2010" s="9">
        <v>8856</v>
      </c>
      <c r="Q2010" s="9">
        <v>9079</v>
      </c>
      <c r="R2010" s="10" t="s">
        <v>62</v>
      </c>
      <c r="S2010" s="13">
        <v>1</v>
      </c>
      <c r="T2010" s="11" t="s">
        <v>2345</v>
      </c>
    </row>
    <row r="2011" spans="1:20">
      <c r="A2011" s="6">
        <v>1</v>
      </c>
      <c r="B2011" s="6"/>
      <c r="C2011" s="6"/>
      <c r="D2011" s="8" t="s">
        <v>17</v>
      </c>
      <c r="E2011" s="9"/>
      <c r="F2011" s="9"/>
      <c r="G2011" s="9"/>
      <c r="H2011" s="10" t="s">
        <v>17</v>
      </c>
      <c r="I2011" s="9"/>
      <c r="J2011" s="10" t="s">
        <v>17</v>
      </c>
      <c r="K2011" s="8" t="s">
        <v>22</v>
      </c>
      <c r="L2011" s="7" t="s">
        <v>2356</v>
      </c>
      <c r="M2011" s="7" t="s">
        <v>1443</v>
      </c>
      <c r="N2011" s="9">
        <v>9400</v>
      </c>
      <c r="O2011" s="9">
        <v>4728</v>
      </c>
      <c r="P2011" s="9">
        <v>4642</v>
      </c>
      <c r="Q2011" s="9">
        <v>4725</v>
      </c>
      <c r="R2011" s="13">
        <v>50.3</v>
      </c>
      <c r="S2011" s="13">
        <v>-0.1</v>
      </c>
      <c r="T2011" s="11" t="s">
        <v>2345</v>
      </c>
    </row>
    <row r="2012" spans="1:20" ht="28.5">
      <c r="A2012" s="6">
        <v>1</v>
      </c>
      <c r="B2012" s="6"/>
      <c r="C2012" s="6"/>
      <c r="D2012" s="8" t="s">
        <v>17</v>
      </c>
      <c r="E2012" s="9"/>
      <c r="F2012" s="9"/>
      <c r="G2012" s="9"/>
      <c r="H2012" s="10" t="s">
        <v>17</v>
      </c>
      <c r="I2012" s="9"/>
      <c r="J2012" s="10" t="s">
        <v>17</v>
      </c>
      <c r="K2012" s="8" t="s">
        <v>22</v>
      </c>
      <c r="L2012" s="7" t="s">
        <v>2359</v>
      </c>
      <c r="M2012" s="7" t="s">
        <v>1443</v>
      </c>
      <c r="N2012" s="9">
        <v>3596</v>
      </c>
      <c r="O2012" s="9">
        <v>3687</v>
      </c>
      <c r="P2012" s="9">
        <v>4457</v>
      </c>
      <c r="Q2012" s="9">
        <v>4221</v>
      </c>
      <c r="R2012" s="10" t="s">
        <v>62</v>
      </c>
      <c r="S2012" s="13">
        <v>14.5</v>
      </c>
      <c r="T2012" s="11" t="s">
        <v>3261</v>
      </c>
    </row>
    <row r="2013" spans="1:20">
      <c r="A2013" s="6">
        <v>1</v>
      </c>
      <c r="B2013" s="6"/>
      <c r="C2013" s="6"/>
      <c r="D2013" s="8" t="s">
        <v>17</v>
      </c>
      <c r="E2013" s="9"/>
      <c r="F2013" s="9"/>
      <c r="G2013" s="9"/>
      <c r="H2013" s="10" t="s">
        <v>17</v>
      </c>
      <c r="I2013" s="9"/>
      <c r="J2013" s="10" t="s">
        <v>17</v>
      </c>
      <c r="K2013" s="8" t="s">
        <v>22</v>
      </c>
      <c r="L2013" s="7" t="s">
        <v>2360</v>
      </c>
      <c r="M2013" s="7" t="s">
        <v>1443</v>
      </c>
      <c r="N2013" s="9">
        <v>206238</v>
      </c>
      <c r="O2013" s="9">
        <v>203106</v>
      </c>
      <c r="P2013" s="9">
        <v>130901</v>
      </c>
      <c r="Q2013" s="9">
        <v>206432</v>
      </c>
      <c r="R2013" s="13">
        <v>100.1</v>
      </c>
      <c r="S2013" s="13">
        <v>1.6</v>
      </c>
      <c r="T2013" s="11" t="s">
        <v>2345</v>
      </c>
    </row>
    <row r="2014" spans="1:20" ht="28.5">
      <c r="A2014" s="6">
        <v>1</v>
      </c>
      <c r="B2014" s="6"/>
      <c r="C2014" s="7" t="s">
        <v>2367</v>
      </c>
      <c r="D2014" s="8" t="s">
        <v>159</v>
      </c>
      <c r="E2014" s="9">
        <v>9011427813</v>
      </c>
      <c r="F2014" s="9">
        <v>12076667270</v>
      </c>
      <c r="G2014" s="9">
        <f>IFERROR(F2014-E2014,0)</f>
        <v>3065239457</v>
      </c>
      <c r="H2014" s="36">
        <f>IFERROR((F2014/E2014-1)*100,0)</f>
        <v>34.015025372317218</v>
      </c>
      <c r="I2014" s="9">
        <v>21786323000</v>
      </c>
      <c r="J2014" s="12">
        <v>55.4</v>
      </c>
      <c r="K2014" s="8" t="s">
        <v>17</v>
      </c>
      <c r="L2014" s="7" t="s">
        <v>17</v>
      </c>
      <c r="M2014" s="7" t="s">
        <v>17</v>
      </c>
      <c r="N2014" s="9"/>
      <c r="O2014" s="9"/>
      <c r="P2014" s="9"/>
      <c r="Q2014" s="9"/>
      <c r="R2014" s="10" t="s">
        <v>17</v>
      </c>
      <c r="S2014" s="10" t="s">
        <v>17</v>
      </c>
      <c r="T2014" s="11" t="s">
        <v>17</v>
      </c>
    </row>
    <row r="2015" spans="1:20" ht="28.5">
      <c r="A2015" s="6">
        <v>1</v>
      </c>
      <c r="B2015" s="6"/>
      <c r="C2015" s="7" t="s">
        <v>2344</v>
      </c>
      <c r="D2015" s="8" t="s">
        <v>17</v>
      </c>
      <c r="E2015" s="9"/>
      <c r="F2015" s="9"/>
      <c r="G2015" s="9"/>
      <c r="H2015" s="10" t="s">
        <v>17</v>
      </c>
      <c r="I2015" s="9"/>
      <c r="J2015" s="10" t="s">
        <v>17</v>
      </c>
      <c r="K2015" s="8" t="s">
        <v>22</v>
      </c>
      <c r="L2015" s="7" t="s">
        <v>161</v>
      </c>
      <c r="M2015" s="7" t="s">
        <v>162</v>
      </c>
      <c r="N2015" s="9">
        <v>105871</v>
      </c>
      <c r="O2015" s="9">
        <v>106865</v>
      </c>
      <c r="P2015" s="9">
        <v>110617</v>
      </c>
      <c r="Q2015" s="9">
        <v>106891</v>
      </c>
      <c r="R2015" s="10" t="s">
        <v>62</v>
      </c>
      <c r="S2015" s="13">
        <v>0</v>
      </c>
      <c r="T2015" s="11" t="s">
        <v>2345</v>
      </c>
    </row>
    <row r="2016" spans="1:20">
      <c r="A2016" s="6">
        <v>1</v>
      </c>
      <c r="B2016" s="6"/>
      <c r="C2016" s="6"/>
      <c r="D2016" s="8" t="s">
        <v>17</v>
      </c>
      <c r="E2016" s="9"/>
      <c r="F2016" s="9"/>
      <c r="G2016" s="9"/>
      <c r="H2016" s="10" t="s">
        <v>17</v>
      </c>
      <c r="I2016" s="9"/>
      <c r="J2016" s="10" t="s">
        <v>17</v>
      </c>
      <c r="K2016" s="8" t="s">
        <v>22</v>
      </c>
      <c r="L2016" s="7" t="s">
        <v>163</v>
      </c>
      <c r="M2016" s="7" t="s">
        <v>164</v>
      </c>
      <c r="N2016" s="9">
        <v>29627</v>
      </c>
      <c r="O2016" s="9">
        <v>29877</v>
      </c>
      <c r="P2016" s="9">
        <v>30953</v>
      </c>
      <c r="Q2016" s="9">
        <v>29894</v>
      </c>
      <c r="R2016" s="10" t="s">
        <v>62</v>
      </c>
      <c r="S2016" s="13">
        <v>0.1</v>
      </c>
      <c r="T2016" s="11" t="s">
        <v>2345</v>
      </c>
    </row>
    <row r="2017" spans="1:20" ht="57">
      <c r="A2017" s="6">
        <v>1</v>
      </c>
      <c r="B2017" s="6"/>
      <c r="C2017" s="7" t="s">
        <v>2368</v>
      </c>
      <c r="D2017" s="8" t="s">
        <v>159</v>
      </c>
      <c r="E2017" s="9">
        <v>1549266101</v>
      </c>
      <c r="F2017" s="9">
        <v>2220085963</v>
      </c>
      <c r="G2017" s="9">
        <f>IFERROR(F2017-E2017,0)</f>
        <v>670819862</v>
      </c>
      <c r="H2017" s="36">
        <f>IFERROR((F2017/E2017-1)*100,0)</f>
        <v>43.299202220135591</v>
      </c>
      <c r="I2017" s="9">
        <v>4407270000</v>
      </c>
      <c r="J2017" s="12">
        <v>50.4</v>
      </c>
      <c r="K2017" s="8" t="s">
        <v>17</v>
      </c>
      <c r="L2017" s="7" t="s">
        <v>17</v>
      </c>
      <c r="M2017" s="7" t="s">
        <v>17</v>
      </c>
      <c r="N2017" s="9"/>
      <c r="O2017" s="9"/>
      <c r="P2017" s="9"/>
      <c r="Q2017" s="9"/>
      <c r="R2017" s="10" t="s">
        <v>17</v>
      </c>
      <c r="S2017" s="10" t="s">
        <v>17</v>
      </c>
      <c r="T2017" s="11" t="s">
        <v>17</v>
      </c>
    </row>
    <row r="2018" spans="1:20" ht="28.5">
      <c r="A2018" s="6">
        <v>1</v>
      </c>
      <c r="B2018" s="6"/>
      <c r="C2018" s="7" t="s">
        <v>2344</v>
      </c>
      <c r="D2018" s="8" t="s">
        <v>17</v>
      </c>
      <c r="E2018" s="9"/>
      <c r="F2018" s="9"/>
      <c r="G2018" s="9"/>
      <c r="H2018" s="10" t="s">
        <v>17</v>
      </c>
      <c r="I2018" s="9"/>
      <c r="J2018" s="10" t="s">
        <v>17</v>
      </c>
      <c r="K2018" s="8" t="s">
        <v>22</v>
      </c>
      <c r="L2018" s="7" t="s">
        <v>2369</v>
      </c>
      <c r="M2018" s="7" t="s">
        <v>164</v>
      </c>
      <c r="N2018" s="9">
        <v>22493</v>
      </c>
      <c r="O2018" s="9">
        <v>22465</v>
      </c>
      <c r="P2018" s="9">
        <v>22374</v>
      </c>
      <c r="Q2018" s="9">
        <v>22435</v>
      </c>
      <c r="R2018" s="10" t="s">
        <v>62</v>
      </c>
      <c r="S2018" s="13">
        <v>-0.1</v>
      </c>
      <c r="T2018" s="11" t="s">
        <v>2345</v>
      </c>
    </row>
    <row r="2019" spans="1:20">
      <c r="A2019" s="6">
        <v>1</v>
      </c>
      <c r="B2019" s="6"/>
      <c r="C2019" s="6"/>
      <c r="D2019" s="8" t="s">
        <v>17</v>
      </c>
      <c r="E2019" s="9"/>
      <c r="F2019" s="9"/>
      <c r="G2019" s="9"/>
      <c r="H2019" s="10" t="s">
        <v>17</v>
      </c>
      <c r="I2019" s="9"/>
      <c r="J2019" s="10" t="s">
        <v>17</v>
      </c>
      <c r="K2019" s="8" t="s">
        <v>22</v>
      </c>
      <c r="L2019" s="7" t="s">
        <v>2370</v>
      </c>
      <c r="M2019" s="7" t="s">
        <v>164</v>
      </c>
      <c r="N2019" s="9">
        <v>3781</v>
      </c>
      <c r="O2019" s="9">
        <v>3342</v>
      </c>
      <c r="P2019" s="34" t="s">
        <v>3217</v>
      </c>
      <c r="Q2019" s="9">
        <v>3279</v>
      </c>
      <c r="R2019" s="10" t="s">
        <v>62</v>
      </c>
      <c r="S2019" s="13">
        <v>-1.9</v>
      </c>
      <c r="T2019" s="11" t="s">
        <v>2345</v>
      </c>
    </row>
    <row r="2020" spans="1:20" ht="42.75">
      <c r="A2020" s="6">
        <v>1</v>
      </c>
      <c r="B2020" s="6"/>
      <c r="C2020" s="7" t="s">
        <v>2371</v>
      </c>
      <c r="D2020" s="8" t="s">
        <v>30</v>
      </c>
      <c r="E2020" s="9">
        <v>1172551465</v>
      </c>
      <c r="F2020" s="9">
        <v>335547894</v>
      </c>
      <c r="G2020" s="9">
        <f>IFERROR(F2020-E2020,0)</f>
        <v>-837003571</v>
      </c>
      <c r="H2020" s="36">
        <f>IFERROR((F2020/E2020-1)*100,0)</f>
        <v>-71.383098822020571</v>
      </c>
      <c r="I2020" s="9">
        <v>3141298000</v>
      </c>
      <c r="J2020" s="12">
        <v>10.7</v>
      </c>
      <c r="K2020" s="8" t="s">
        <v>17</v>
      </c>
      <c r="L2020" s="7" t="s">
        <v>17</v>
      </c>
      <c r="M2020" s="7" t="s">
        <v>17</v>
      </c>
      <c r="N2020" s="9"/>
      <c r="O2020" s="9"/>
      <c r="P2020" s="9"/>
      <c r="Q2020" s="9"/>
      <c r="R2020" s="10" t="s">
        <v>17</v>
      </c>
      <c r="S2020" s="10" t="s">
        <v>17</v>
      </c>
      <c r="T2020" s="11" t="s">
        <v>17</v>
      </c>
    </row>
    <row r="2021" spans="1:20" ht="42.75">
      <c r="A2021" s="6">
        <v>1</v>
      </c>
      <c r="B2021" s="6"/>
      <c r="C2021" s="7" t="s">
        <v>2372</v>
      </c>
      <c r="D2021" s="8" t="s">
        <v>17</v>
      </c>
      <c r="E2021" s="9"/>
      <c r="F2021" s="9"/>
      <c r="G2021" s="9"/>
      <c r="H2021" s="10" t="s">
        <v>17</v>
      </c>
      <c r="I2021" s="9"/>
      <c r="J2021" s="10" t="s">
        <v>17</v>
      </c>
      <c r="K2021" s="8" t="s">
        <v>22</v>
      </c>
      <c r="L2021" s="7" t="s">
        <v>2373</v>
      </c>
      <c r="M2021" s="7" t="s">
        <v>2374</v>
      </c>
      <c r="N2021" s="9">
        <v>290440</v>
      </c>
      <c r="O2021" s="9">
        <v>40440</v>
      </c>
      <c r="P2021" s="9">
        <v>242510</v>
      </c>
      <c r="Q2021" s="9">
        <v>39321</v>
      </c>
      <c r="R2021" s="13">
        <v>13.5</v>
      </c>
      <c r="S2021" s="13">
        <v>-2.8</v>
      </c>
      <c r="T2021" s="11" t="s">
        <v>2375</v>
      </c>
    </row>
    <row r="2022" spans="1:20" ht="42.75">
      <c r="A2022" s="6">
        <v>1</v>
      </c>
      <c r="B2022" s="6"/>
      <c r="C2022" s="7" t="s">
        <v>2376</v>
      </c>
      <c r="D2022" s="8" t="s">
        <v>30</v>
      </c>
      <c r="E2022" s="9">
        <v>2395849322</v>
      </c>
      <c r="F2022" s="9">
        <v>3952059900</v>
      </c>
      <c r="G2022" s="9">
        <f>IFERROR(F2022-E2022,0)</f>
        <v>1556210578</v>
      </c>
      <c r="H2022" s="36">
        <f>IFERROR((F2022/E2022-1)*100,0)</f>
        <v>64.954442823679372</v>
      </c>
      <c r="I2022" s="9">
        <v>8046735752</v>
      </c>
      <c r="J2022" s="12">
        <v>49.1</v>
      </c>
      <c r="K2022" s="8" t="s">
        <v>17</v>
      </c>
      <c r="L2022" s="7" t="s">
        <v>17</v>
      </c>
      <c r="M2022" s="7" t="s">
        <v>17</v>
      </c>
      <c r="N2022" s="9"/>
      <c r="O2022" s="9"/>
      <c r="P2022" s="9"/>
      <c r="Q2022" s="9"/>
      <c r="R2022" s="10" t="s">
        <v>17</v>
      </c>
      <c r="S2022" s="10" t="s">
        <v>17</v>
      </c>
      <c r="T2022" s="11" t="s">
        <v>17</v>
      </c>
    </row>
    <row r="2023" spans="1:20" ht="28.5">
      <c r="A2023" s="6">
        <v>1</v>
      </c>
      <c r="B2023" s="6"/>
      <c r="C2023" s="7" t="s">
        <v>2344</v>
      </c>
      <c r="D2023" s="8" t="s">
        <v>17</v>
      </c>
      <c r="E2023" s="9"/>
      <c r="F2023" s="9"/>
      <c r="G2023" s="9"/>
      <c r="H2023" s="10" t="s">
        <v>17</v>
      </c>
      <c r="I2023" s="9"/>
      <c r="J2023" s="10" t="s">
        <v>17</v>
      </c>
      <c r="K2023" s="8" t="s">
        <v>22</v>
      </c>
      <c r="L2023" s="7" t="s">
        <v>2377</v>
      </c>
      <c r="M2023" s="7" t="s">
        <v>1443</v>
      </c>
      <c r="N2023" s="9">
        <v>861262</v>
      </c>
      <c r="O2023" s="9">
        <v>774459</v>
      </c>
      <c r="P2023" s="9">
        <v>533954</v>
      </c>
      <c r="Q2023" s="9">
        <v>702985</v>
      </c>
      <c r="R2023" s="10" t="s">
        <v>62</v>
      </c>
      <c r="S2023" s="13">
        <v>-9.1999999999999993</v>
      </c>
      <c r="T2023" s="11" t="s">
        <v>2345</v>
      </c>
    </row>
    <row r="2024" spans="1:20" ht="28.5">
      <c r="A2024" s="6">
        <v>1</v>
      </c>
      <c r="B2024" s="6"/>
      <c r="C2024" s="7" t="s">
        <v>2378</v>
      </c>
      <c r="D2024" s="8" t="s">
        <v>17</v>
      </c>
      <c r="E2024" s="9"/>
      <c r="F2024" s="9"/>
      <c r="G2024" s="9"/>
      <c r="H2024" s="10" t="s">
        <v>17</v>
      </c>
      <c r="I2024" s="9"/>
      <c r="J2024" s="10" t="s">
        <v>17</v>
      </c>
      <c r="K2024" s="8" t="s">
        <v>17</v>
      </c>
      <c r="L2024" s="7" t="s">
        <v>17</v>
      </c>
      <c r="M2024" s="7" t="s">
        <v>17</v>
      </c>
      <c r="N2024" s="9"/>
      <c r="O2024" s="9"/>
      <c r="P2024" s="9"/>
      <c r="Q2024" s="9"/>
      <c r="R2024" s="10" t="s">
        <v>17</v>
      </c>
      <c r="S2024" s="10" t="s">
        <v>17</v>
      </c>
      <c r="T2024" s="11" t="s">
        <v>17</v>
      </c>
    </row>
    <row r="2025" spans="1:20" ht="42.75">
      <c r="A2025" s="6">
        <v>1</v>
      </c>
      <c r="B2025" s="6"/>
      <c r="C2025" s="7" t="s">
        <v>2379</v>
      </c>
      <c r="D2025" s="8" t="s">
        <v>2311</v>
      </c>
      <c r="E2025" s="9">
        <v>107007399</v>
      </c>
      <c r="F2025" s="9">
        <v>156997355</v>
      </c>
      <c r="G2025" s="9">
        <f>IFERROR(F2025-E2025,0)</f>
        <v>49989956</v>
      </c>
      <c r="H2025" s="36">
        <f>IFERROR((F2025/E2025-1)*100,0)</f>
        <v>46.71635463263619</v>
      </c>
      <c r="I2025" s="9">
        <v>311385990</v>
      </c>
      <c r="J2025" s="12">
        <v>50.4</v>
      </c>
      <c r="K2025" s="8" t="s">
        <v>17</v>
      </c>
      <c r="L2025" s="7" t="s">
        <v>17</v>
      </c>
      <c r="M2025" s="7" t="s">
        <v>17</v>
      </c>
      <c r="N2025" s="9"/>
      <c r="O2025" s="9"/>
      <c r="P2025" s="9"/>
      <c r="Q2025" s="9"/>
      <c r="R2025" s="10" t="s">
        <v>17</v>
      </c>
      <c r="S2025" s="10" t="s">
        <v>17</v>
      </c>
      <c r="T2025" s="11" t="s">
        <v>17</v>
      </c>
    </row>
    <row r="2026" spans="1:20" ht="28.5">
      <c r="A2026" s="6">
        <v>1</v>
      </c>
      <c r="B2026" s="6"/>
      <c r="C2026" s="7" t="s">
        <v>2380</v>
      </c>
      <c r="D2026" s="8" t="s">
        <v>17</v>
      </c>
      <c r="E2026" s="9"/>
      <c r="F2026" s="9"/>
      <c r="G2026" s="9"/>
      <c r="H2026" s="10" t="s">
        <v>17</v>
      </c>
      <c r="I2026" s="9"/>
      <c r="J2026" s="10" t="s">
        <v>17</v>
      </c>
      <c r="K2026" s="8" t="s">
        <v>22</v>
      </c>
      <c r="L2026" s="7" t="s">
        <v>2381</v>
      </c>
      <c r="M2026" s="7" t="s">
        <v>1211</v>
      </c>
      <c r="N2026" s="9">
        <v>57</v>
      </c>
      <c r="O2026" s="9">
        <v>29</v>
      </c>
      <c r="P2026" s="9">
        <v>26</v>
      </c>
      <c r="Q2026" s="9">
        <v>26</v>
      </c>
      <c r="R2026" s="13">
        <v>45.6</v>
      </c>
      <c r="S2026" s="13">
        <v>-10.3</v>
      </c>
      <c r="T2026" s="11" t="s">
        <v>2382</v>
      </c>
    </row>
    <row r="2027" spans="1:20">
      <c r="A2027" s="6">
        <v>1</v>
      </c>
      <c r="B2027" s="6"/>
      <c r="C2027" s="6"/>
      <c r="D2027" s="8" t="s">
        <v>17</v>
      </c>
      <c r="E2027" s="9"/>
      <c r="F2027" s="9"/>
      <c r="G2027" s="9"/>
      <c r="H2027" s="10" t="s">
        <v>17</v>
      </c>
      <c r="I2027" s="9"/>
      <c r="J2027" s="10" t="s">
        <v>17</v>
      </c>
      <c r="K2027" s="8" t="s">
        <v>22</v>
      </c>
      <c r="L2027" s="7" t="s">
        <v>2383</v>
      </c>
      <c r="M2027" s="7" t="s">
        <v>1211</v>
      </c>
      <c r="N2027" s="9">
        <v>393</v>
      </c>
      <c r="O2027" s="9">
        <v>196</v>
      </c>
      <c r="P2027" s="9">
        <v>210</v>
      </c>
      <c r="Q2027" s="9">
        <v>56</v>
      </c>
      <c r="R2027" s="13">
        <v>14.2</v>
      </c>
      <c r="S2027" s="13">
        <v>-71.400000000000006</v>
      </c>
      <c r="T2027" s="11" t="s">
        <v>2384</v>
      </c>
    </row>
    <row r="2028" spans="1:20">
      <c r="A2028" s="6">
        <v>1</v>
      </c>
      <c r="B2028" s="6"/>
      <c r="C2028" s="6"/>
      <c r="D2028" s="8" t="s">
        <v>17</v>
      </c>
      <c r="E2028" s="9"/>
      <c r="F2028" s="9"/>
      <c r="G2028" s="9"/>
      <c r="H2028" s="10" t="s">
        <v>17</v>
      </c>
      <c r="I2028" s="9"/>
      <c r="J2028" s="10" t="s">
        <v>17</v>
      </c>
      <c r="K2028" s="8" t="s">
        <v>22</v>
      </c>
      <c r="L2028" s="7" t="s">
        <v>2385</v>
      </c>
      <c r="M2028" s="7" t="s">
        <v>450</v>
      </c>
      <c r="N2028" s="9">
        <v>12387</v>
      </c>
      <c r="O2028" s="9">
        <v>5921</v>
      </c>
      <c r="P2028" s="9">
        <v>5512</v>
      </c>
      <c r="Q2028" s="9">
        <v>5297</v>
      </c>
      <c r="R2028" s="13">
        <v>42.8</v>
      </c>
      <c r="S2028" s="13">
        <v>-10.5</v>
      </c>
      <c r="T2028" s="11" t="s">
        <v>2384</v>
      </c>
    </row>
    <row r="2029" spans="1:20">
      <c r="A2029" s="6">
        <v>1</v>
      </c>
      <c r="B2029" s="6"/>
      <c r="C2029" s="6"/>
      <c r="D2029" s="8" t="s">
        <v>17</v>
      </c>
      <c r="E2029" s="9"/>
      <c r="F2029" s="9"/>
      <c r="G2029" s="9"/>
      <c r="H2029" s="10" t="s">
        <v>17</v>
      </c>
      <c r="I2029" s="9"/>
      <c r="J2029" s="10" t="s">
        <v>17</v>
      </c>
      <c r="K2029" s="8" t="s">
        <v>22</v>
      </c>
      <c r="L2029" s="7" t="s">
        <v>2386</v>
      </c>
      <c r="M2029" s="7" t="s">
        <v>1211</v>
      </c>
      <c r="N2029" s="9">
        <v>55</v>
      </c>
      <c r="O2029" s="9">
        <v>24</v>
      </c>
      <c r="P2029" s="9">
        <v>22</v>
      </c>
      <c r="Q2029" s="9">
        <v>24</v>
      </c>
      <c r="R2029" s="13">
        <v>43.6</v>
      </c>
      <c r="S2029" s="13">
        <v>0</v>
      </c>
      <c r="T2029" s="11" t="s">
        <v>17</v>
      </c>
    </row>
    <row r="2030" spans="1:20">
      <c r="A2030" s="6">
        <v>1</v>
      </c>
      <c r="B2030" s="6"/>
      <c r="C2030" s="6"/>
      <c r="D2030" s="8" t="s">
        <v>17</v>
      </c>
      <c r="E2030" s="9"/>
      <c r="F2030" s="9"/>
      <c r="G2030" s="9"/>
      <c r="H2030" s="10" t="s">
        <v>17</v>
      </c>
      <c r="I2030" s="9"/>
      <c r="J2030" s="10" t="s">
        <v>17</v>
      </c>
      <c r="K2030" s="8" t="s">
        <v>22</v>
      </c>
      <c r="L2030" s="7" t="s">
        <v>2387</v>
      </c>
      <c r="M2030" s="7" t="s">
        <v>1211</v>
      </c>
      <c r="N2030" s="9">
        <v>80</v>
      </c>
      <c r="O2030" s="9">
        <v>37</v>
      </c>
      <c r="P2030" s="9">
        <v>72</v>
      </c>
      <c r="Q2030" s="9">
        <v>32</v>
      </c>
      <c r="R2030" s="13">
        <v>40</v>
      </c>
      <c r="S2030" s="13">
        <v>-13.5</v>
      </c>
      <c r="T2030" s="11" t="s">
        <v>2382</v>
      </c>
    </row>
    <row r="2031" spans="1:20">
      <c r="A2031" s="6">
        <v>1</v>
      </c>
      <c r="B2031" s="6"/>
      <c r="C2031" s="6"/>
      <c r="D2031" s="8" t="s">
        <v>17</v>
      </c>
      <c r="E2031" s="9"/>
      <c r="F2031" s="9"/>
      <c r="G2031" s="9"/>
      <c r="H2031" s="10" t="s">
        <v>17</v>
      </c>
      <c r="I2031" s="9"/>
      <c r="J2031" s="10" t="s">
        <v>17</v>
      </c>
      <c r="K2031" s="8" t="s">
        <v>22</v>
      </c>
      <c r="L2031" s="7" t="s">
        <v>2388</v>
      </c>
      <c r="M2031" s="7" t="s">
        <v>1211</v>
      </c>
      <c r="N2031" s="9">
        <v>44</v>
      </c>
      <c r="O2031" s="9">
        <v>22</v>
      </c>
      <c r="P2031" s="9">
        <v>22</v>
      </c>
      <c r="Q2031" s="9">
        <v>20</v>
      </c>
      <c r="R2031" s="13">
        <v>45.5</v>
      </c>
      <c r="S2031" s="13">
        <v>-9.1</v>
      </c>
      <c r="T2031" s="11" t="s">
        <v>2382</v>
      </c>
    </row>
    <row r="2032" spans="1:20">
      <c r="A2032" s="6">
        <v>1</v>
      </c>
      <c r="B2032" s="6"/>
      <c r="C2032" s="6"/>
      <c r="D2032" s="8" t="s">
        <v>17</v>
      </c>
      <c r="E2032" s="9"/>
      <c r="F2032" s="9"/>
      <c r="G2032" s="9"/>
      <c r="H2032" s="10" t="s">
        <v>17</v>
      </c>
      <c r="I2032" s="9"/>
      <c r="J2032" s="10" t="s">
        <v>17</v>
      </c>
      <c r="K2032" s="8" t="s">
        <v>22</v>
      </c>
      <c r="L2032" s="7" t="s">
        <v>2389</v>
      </c>
      <c r="M2032" s="7" t="s">
        <v>1211</v>
      </c>
      <c r="N2032" s="9">
        <v>160</v>
      </c>
      <c r="O2032" s="9">
        <v>78</v>
      </c>
      <c r="P2032" s="9">
        <v>58</v>
      </c>
      <c r="Q2032" s="9">
        <v>78</v>
      </c>
      <c r="R2032" s="13">
        <v>48.8</v>
      </c>
      <c r="S2032" s="13">
        <v>0</v>
      </c>
      <c r="T2032" s="11" t="s">
        <v>17</v>
      </c>
    </row>
    <row r="2033" spans="1:32">
      <c r="A2033" s="6">
        <v>1</v>
      </c>
      <c r="B2033" s="6"/>
      <c r="C2033" s="6"/>
      <c r="D2033" s="8" t="s">
        <v>17</v>
      </c>
      <c r="E2033" s="9"/>
      <c r="F2033" s="9"/>
      <c r="G2033" s="9"/>
      <c r="H2033" s="10" t="s">
        <v>17</v>
      </c>
      <c r="I2033" s="9"/>
      <c r="J2033" s="10" t="s">
        <v>17</v>
      </c>
      <c r="K2033" s="8" t="s">
        <v>22</v>
      </c>
      <c r="L2033" s="7" t="s">
        <v>2390</v>
      </c>
      <c r="M2033" s="7" t="s">
        <v>73</v>
      </c>
      <c r="N2033" s="9">
        <v>1620</v>
      </c>
      <c r="O2033" s="9">
        <v>810</v>
      </c>
      <c r="P2033" s="9">
        <v>850</v>
      </c>
      <c r="Q2033" s="9">
        <v>933</v>
      </c>
      <c r="R2033" s="13">
        <v>57.6</v>
      </c>
      <c r="S2033" s="13">
        <v>15.2</v>
      </c>
      <c r="T2033" s="11" t="s">
        <v>2391</v>
      </c>
    </row>
    <row r="2034" spans="1:32" ht="60">
      <c r="A2034" s="6">
        <v>1</v>
      </c>
      <c r="B2034" s="6"/>
      <c r="C2034" s="19" t="s">
        <v>2392</v>
      </c>
      <c r="D2034" s="8" t="s">
        <v>17</v>
      </c>
      <c r="E2034" s="9"/>
      <c r="F2034" s="9"/>
      <c r="G2034" s="9"/>
      <c r="H2034" s="10" t="s">
        <v>17</v>
      </c>
      <c r="I2034" s="9"/>
      <c r="J2034" s="10" t="s">
        <v>17</v>
      </c>
      <c r="K2034" s="8" t="s">
        <v>17</v>
      </c>
      <c r="L2034" s="7" t="s">
        <v>17</v>
      </c>
      <c r="M2034" s="7" t="s">
        <v>17</v>
      </c>
      <c r="N2034" s="9"/>
      <c r="O2034" s="9"/>
      <c r="P2034" s="9"/>
      <c r="Q2034" s="9"/>
      <c r="R2034" s="10" t="s">
        <v>17</v>
      </c>
      <c r="S2034" s="10" t="s">
        <v>17</v>
      </c>
      <c r="T2034" s="11" t="s">
        <v>17</v>
      </c>
    </row>
    <row r="2035" spans="1:32" ht="42.75">
      <c r="A2035" s="6">
        <v>1</v>
      </c>
      <c r="B2035" s="6"/>
      <c r="C2035" s="7" t="s">
        <v>2393</v>
      </c>
      <c r="D2035" s="8" t="s">
        <v>30</v>
      </c>
      <c r="E2035" s="9">
        <v>19959100</v>
      </c>
      <c r="F2035" s="9">
        <v>11693410</v>
      </c>
      <c r="G2035" s="9">
        <f t="shared" ref="G2035:G2037" si="35">IFERROR(F2035-E2035,0)</f>
        <v>-8265690</v>
      </c>
      <c r="H2035" s="36">
        <f t="shared" ref="H2035:H2037" si="36">IFERROR((F2035/E2035-1)*100,0)</f>
        <v>-41.413139871036265</v>
      </c>
      <c r="I2035" s="9">
        <v>125618114</v>
      </c>
      <c r="J2035" s="12">
        <v>9.3000000000000007</v>
      </c>
      <c r="K2035" s="8" t="s">
        <v>17</v>
      </c>
      <c r="L2035" s="7" t="s">
        <v>17</v>
      </c>
      <c r="M2035" s="7" t="s">
        <v>17</v>
      </c>
      <c r="N2035" s="9"/>
      <c r="O2035" s="9"/>
      <c r="P2035" s="9"/>
      <c r="Q2035" s="9"/>
      <c r="R2035" s="10" t="s">
        <v>17</v>
      </c>
      <c r="S2035" s="10" t="s">
        <v>17</v>
      </c>
      <c r="T2035" s="11" t="s">
        <v>17</v>
      </c>
    </row>
    <row r="2036" spans="1:32">
      <c r="A2036" s="6">
        <v>1</v>
      </c>
      <c r="B2036" s="6"/>
      <c r="C2036" s="6"/>
      <c r="D2036" s="8" t="s">
        <v>159</v>
      </c>
      <c r="E2036" s="9">
        <v>194965664</v>
      </c>
      <c r="F2036" s="9">
        <v>237468676</v>
      </c>
      <c r="G2036" s="9">
        <f t="shared" si="35"/>
        <v>42503012</v>
      </c>
      <c r="H2036" s="36">
        <f t="shared" si="36"/>
        <v>21.800255043883009</v>
      </c>
      <c r="I2036" s="9">
        <v>776983036</v>
      </c>
      <c r="J2036" s="12">
        <v>30.6</v>
      </c>
      <c r="K2036" s="8" t="s">
        <v>17</v>
      </c>
      <c r="L2036" s="7" t="s">
        <v>17</v>
      </c>
      <c r="M2036" s="7" t="s">
        <v>17</v>
      </c>
      <c r="N2036" s="9"/>
      <c r="O2036" s="9"/>
      <c r="P2036" s="9"/>
      <c r="Q2036" s="9"/>
      <c r="R2036" s="10" t="s">
        <v>17</v>
      </c>
      <c r="S2036" s="10" t="s">
        <v>17</v>
      </c>
      <c r="T2036" s="11" t="s">
        <v>17</v>
      </c>
    </row>
    <row r="2037" spans="1:32">
      <c r="A2037" s="6">
        <v>1</v>
      </c>
      <c r="B2037" s="6"/>
      <c r="C2037" s="6"/>
      <c r="D2037" s="8" t="s">
        <v>2311</v>
      </c>
      <c r="E2037" s="9">
        <v>28123865</v>
      </c>
      <c r="F2037" s="9">
        <v>43488699</v>
      </c>
      <c r="G2037" s="9">
        <f t="shared" si="35"/>
        <v>15364834</v>
      </c>
      <c r="H2037" s="36">
        <f t="shared" si="36"/>
        <v>54.632725622882901</v>
      </c>
      <c r="I2037" s="9">
        <v>76022850</v>
      </c>
      <c r="J2037" s="12">
        <v>57.2</v>
      </c>
      <c r="K2037" s="8" t="s">
        <v>17</v>
      </c>
      <c r="L2037" s="7" t="s">
        <v>17</v>
      </c>
      <c r="M2037" s="7" t="s">
        <v>17</v>
      </c>
      <c r="N2037" s="9"/>
      <c r="O2037" s="9"/>
      <c r="P2037" s="9"/>
      <c r="Q2037" s="9"/>
      <c r="R2037" s="10" t="s">
        <v>17</v>
      </c>
      <c r="S2037" s="10" t="s">
        <v>17</v>
      </c>
      <c r="T2037" s="11" t="s">
        <v>17</v>
      </c>
    </row>
    <row r="2038" spans="1:32" ht="42.75">
      <c r="A2038" s="6">
        <v>1</v>
      </c>
      <c r="B2038" s="6"/>
      <c r="C2038" s="7" t="s">
        <v>2394</v>
      </c>
      <c r="D2038" s="8" t="s">
        <v>17</v>
      </c>
      <c r="E2038" s="9"/>
      <c r="F2038" s="9"/>
      <c r="G2038" s="9"/>
      <c r="H2038" s="10" t="s">
        <v>17</v>
      </c>
      <c r="I2038" s="9"/>
      <c r="J2038" s="10" t="s">
        <v>17</v>
      </c>
      <c r="K2038" s="8" t="s">
        <v>22</v>
      </c>
      <c r="L2038" s="7" t="s">
        <v>2395</v>
      </c>
      <c r="M2038" s="7" t="s">
        <v>2396</v>
      </c>
      <c r="N2038" s="9"/>
      <c r="O2038" s="9"/>
      <c r="P2038" s="9">
        <v>3023</v>
      </c>
      <c r="Q2038" s="9"/>
      <c r="R2038" s="13">
        <v>0</v>
      </c>
      <c r="S2038" s="13">
        <v>0</v>
      </c>
      <c r="T2038" s="11" t="s">
        <v>17</v>
      </c>
      <c r="U2038" s="48"/>
      <c r="V2038" s="48"/>
    </row>
    <row r="2039" spans="1:32" ht="28.5">
      <c r="A2039" s="6">
        <v>1</v>
      </c>
      <c r="B2039" s="6"/>
      <c r="C2039" s="6"/>
      <c r="D2039" s="8" t="s">
        <v>17</v>
      </c>
      <c r="E2039" s="9"/>
      <c r="F2039" s="9"/>
      <c r="G2039" s="9"/>
      <c r="H2039" s="10" t="s">
        <v>17</v>
      </c>
      <c r="I2039" s="9"/>
      <c r="J2039" s="10" t="s">
        <v>17</v>
      </c>
      <c r="K2039" s="8" t="s">
        <v>22</v>
      </c>
      <c r="L2039" s="7" t="s">
        <v>2327</v>
      </c>
      <c r="M2039" s="7" t="s">
        <v>2397</v>
      </c>
      <c r="N2039" s="9"/>
      <c r="O2039" s="9"/>
      <c r="P2039" s="9"/>
      <c r="Q2039" s="9"/>
      <c r="R2039" s="13">
        <v>0</v>
      </c>
      <c r="S2039" s="13">
        <v>0</v>
      </c>
      <c r="T2039" s="11" t="s">
        <v>17</v>
      </c>
      <c r="U2039" s="48"/>
      <c r="V2039" s="48"/>
    </row>
    <row r="2040" spans="1:32" ht="28.5">
      <c r="A2040" s="6">
        <v>1</v>
      </c>
      <c r="B2040" s="6"/>
      <c r="C2040" s="6"/>
      <c r="D2040" s="8" t="s">
        <v>17</v>
      </c>
      <c r="E2040" s="9"/>
      <c r="F2040" s="9"/>
      <c r="G2040" s="9"/>
      <c r="H2040" s="10" t="s">
        <v>17</v>
      </c>
      <c r="I2040" s="9"/>
      <c r="J2040" s="10" t="s">
        <v>17</v>
      </c>
      <c r="K2040" s="8" t="s">
        <v>22</v>
      </c>
      <c r="L2040" s="7" t="s">
        <v>2398</v>
      </c>
      <c r="M2040" s="7" t="s">
        <v>2399</v>
      </c>
      <c r="N2040" s="9"/>
      <c r="O2040" s="9"/>
      <c r="P2040" s="9">
        <v>7275</v>
      </c>
      <c r="Q2040" s="9"/>
      <c r="R2040" s="10" t="s">
        <v>62</v>
      </c>
      <c r="S2040" s="13">
        <v>0</v>
      </c>
      <c r="T2040" s="11" t="s">
        <v>17</v>
      </c>
      <c r="U2040" s="48"/>
      <c r="V2040" s="48"/>
    </row>
    <row r="2041" spans="1:32" ht="28.5">
      <c r="A2041" s="6">
        <v>1</v>
      </c>
      <c r="B2041" s="6"/>
      <c r="C2041" s="6"/>
      <c r="D2041" s="8" t="s">
        <v>17</v>
      </c>
      <c r="E2041" s="9"/>
      <c r="F2041" s="9"/>
      <c r="G2041" s="9"/>
      <c r="H2041" s="10" t="s">
        <v>17</v>
      </c>
      <c r="I2041" s="9"/>
      <c r="J2041" s="10" t="s">
        <v>17</v>
      </c>
      <c r="K2041" s="8" t="s">
        <v>22</v>
      </c>
      <c r="L2041" s="7" t="s">
        <v>2398</v>
      </c>
      <c r="M2041" s="7" t="s">
        <v>2400</v>
      </c>
      <c r="N2041" s="9"/>
      <c r="O2041" s="9"/>
      <c r="P2041" s="9">
        <v>402</v>
      </c>
      <c r="Q2041" s="9"/>
      <c r="R2041" s="13">
        <v>0</v>
      </c>
      <c r="S2041" s="13">
        <v>0</v>
      </c>
      <c r="T2041" s="11" t="s">
        <v>17</v>
      </c>
      <c r="U2041" s="48"/>
      <c r="V2041" s="48"/>
    </row>
    <row r="2042" spans="1:32" ht="28.5">
      <c r="A2042" s="6">
        <v>1</v>
      </c>
      <c r="B2042" s="6"/>
      <c r="C2042" s="6"/>
      <c r="D2042" s="8" t="s">
        <v>17</v>
      </c>
      <c r="E2042" s="9"/>
      <c r="F2042" s="9"/>
      <c r="G2042" s="9"/>
      <c r="H2042" s="10" t="s">
        <v>17</v>
      </c>
      <c r="I2042" s="9"/>
      <c r="J2042" s="10" t="s">
        <v>17</v>
      </c>
      <c r="K2042" s="8" t="s">
        <v>22</v>
      </c>
      <c r="L2042" s="7" t="s">
        <v>2401</v>
      </c>
      <c r="M2042" s="7" t="s">
        <v>2402</v>
      </c>
      <c r="N2042" s="9"/>
      <c r="O2042" s="9"/>
      <c r="P2042" s="9"/>
      <c r="Q2042" s="9"/>
      <c r="R2042" s="13">
        <v>0</v>
      </c>
      <c r="S2042" s="13">
        <v>0</v>
      </c>
      <c r="T2042" s="11" t="s">
        <v>17</v>
      </c>
      <c r="U2042" s="48"/>
      <c r="V2042" s="48"/>
    </row>
    <row r="2043" spans="1:32" ht="75">
      <c r="A2043" s="6">
        <v>1</v>
      </c>
      <c r="B2043" s="6"/>
      <c r="C2043" s="19" t="s">
        <v>2403</v>
      </c>
      <c r="D2043" s="8" t="s">
        <v>17</v>
      </c>
      <c r="E2043" s="9">
        <v>233911565635</v>
      </c>
      <c r="F2043" s="9">
        <v>335109000922</v>
      </c>
      <c r="G2043" s="9">
        <f>IFERROR(F2043-E2043,0)</f>
        <v>101197435287</v>
      </c>
      <c r="H2043" s="36">
        <f>IFERROR((F2043/E2043-1)*100,0)</f>
        <v>43.263117414600337</v>
      </c>
      <c r="I2043" s="9">
        <v>679692995159</v>
      </c>
      <c r="J2043" s="10" t="s">
        <v>17</v>
      </c>
      <c r="K2043" s="8" t="s">
        <v>17</v>
      </c>
      <c r="L2043" s="7" t="s">
        <v>17</v>
      </c>
      <c r="M2043" s="7" t="s">
        <v>17</v>
      </c>
      <c r="N2043" s="9"/>
      <c r="O2043" s="9"/>
      <c r="P2043" s="9"/>
      <c r="Q2043" s="9"/>
      <c r="R2043" s="10" t="s">
        <v>17</v>
      </c>
      <c r="S2043" s="10" t="s">
        <v>17</v>
      </c>
      <c r="T2043" s="11" t="s">
        <v>17</v>
      </c>
    </row>
    <row r="2044" spans="1:32">
      <c r="A2044" s="1">
        <v>1</v>
      </c>
      <c r="B2044" s="1"/>
      <c r="C2044" s="2" t="s">
        <v>2404</v>
      </c>
      <c r="D2044" s="14" t="s">
        <v>17</v>
      </c>
      <c r="E2044" s="15"/>
      <c r="F2044" s="15"/>
      <c r="G2044" s="15"/>
      <c r="H2044" s="16" t="s">
        <v>17</v>
      </c>
      <c r="I2044" s="15"/>
      <c r="J2044" s="16" t="s">
        <v>17</v>
      </c>
      <c r="K2044" s="14" t="s">
        <v>17</v>
      </c>
      <c r="L2044" s="3" t="s">
        <v>17</v>
      </c>
      <c r="M2044" s="3" t="s">
        <v>17</v>
      </c>
      <c r="N2044" s="15"/>
      <c r="O2044" s="15"/>
      <c r="P2044" s="15"/>
      <c r="Q2044" s="15"/>
      <c r="R2044" s="16" t="s">
        <v>17</v>
      </c>
      <c r="S2044" s="16" t="s">
        <v>17</v>
      </c>
      <c r="T2044" s="17" t="s">
        <v>17</v>
      </c>
    </row>
    <row r="2045" spans="1:32">
      <c r="A2045" s="6">
        <v>1</v>
      </c>
      <c r="B2045" s="6"/>
      <c r="C2045" s="7" t="s">
        <v>2405</v>
      </c>
      <c r="D2045" s="8" t="s">
        <v>17</v>
      </c>
      <c r="E2045" s="9"/>
      <c r="F2045" s="9"/>
      <c r="G2045" s="9"/>
      <c r="H2045" s="10" t="s">
        <v>17</v>
      </c>
      <c r="I2045" s="9"/>
      <c r="J2045" s="10" t="s">
        <v>17</v>
      </c>
      <c r="K2045" s="8" t="s">
        <v>17</v>
      </c>
      <c r="L2045" s="7" t="s">
        <v>17</v>
      </c>
      <c r="M2045" s="7" t="s">
        <v>17</v>
      </c>
      <c r="N2045" s="9"/>
      <c r="O2045" s="9"/>
      <c r="P2045" s="9"/>
      <c r="Q2045" s="9"/>
      <c r="R2045" s="10" t="s">
        <v>17</v>
      </c>
      <c r="S2045" s="10" t="s">
        <v>17</v>
      </c>
      <c r="T2045" s="11" t="s">
        <v>17</v>
      </c>
    </row>
    <row r="2046" spans="1:32" ht="42.75">
      <c r="A2046" s="6">
        <v>1</v>
      </c>
      <c r="B2046" s="6"/>
      <c r="C2046" s="7" t="s">
        <v>2406</v>
      </c>
      <c r="D2046" s="8" t="s">
        <v>57</v>
      </c>
      <c r="E2046" s="9">
        <v>81043663</v>
      </c>
      <c r="F2046" s="9">
        <v>14643152</v>
      </c>
      <c r="G2046" s="9">
        <f>IFERROR(F2046-E2046,0)</f>
        <v>-66400511</v>
      </c>
      <c r="H2046" s="36">
        <f>IFERROR((F2046/E2046-1)*100,0)</f>
        <v>-81.93177423384725</v>
      </c>
      <c r="I2046" s="9">
        <v>246309086</v>
      </c>
      <c r="J2046" s="12">
        <v>5.9</v>
      </c>
      <c r="K2046" s="8" t="s">
        <v>17</v>
      </c>
      <c r="L2046" s="7" t="s">
        <v>17</v>
      </c>
      <c r="M2046" s="7" t="s">
        <v>17</v>
      </c>
      <c r="N2046" s="9"/>
      <c r="O2046" s="9"/>
      <c r="P2046" s="9"/>
      <c r="Q2046" s="9"/>
      <c r="R2046" s="10" t="s">
        <v>17</v>
      </c>
      <c r="S2046" s="10" t="s">
        <v>17</v>
      </c>
      <c r="T2046" s="11" t="s">
        <v>17</v>
      </c>
    </row>
    <row r="2047" spans="1:32" s="20" customFormat="1" ht="28.5">
      <c r="A2047" s="6">
        <v>1</v>
      </c>
      <c r="B2047" s="6"/>
      <c r="C2047" s="7" t="s">
        <v>2407</v>
      </c>
      <c r="D2047" s="8" t="s">
        <v>17</v>
      </c>
      <c r="E2047" s="9"/>
      <c r="F2047" s="9"/>
      <c r="G2047" s="9"/>
      <c r="H2047" s="10" t="s">
        <v>17</v>
      </c>
      <c r="I2047" s="9"/>
      <c r="J2047" s="10" t="s">
        <v>17</v>
      </c>
      <c r="K2047" s="8" t="s">
        <v>22</v>
      </c>
      <c r="L2047" s="7" t="s">
        <v>2408</v>
      </c>
      <c r="M2047" s="7" t="s">
        <v>1443</v>
      </c>
      <c r="N2047" s="9">
        <v>300</v>
      </c>
      <c r="O2047" s="9">
        <v>300</v>
      </c>
      <c r="P2047" s="9">
        <v>288</v>
      </c>
      <c r="Q2047" s="9">
        <v>300</v>
      </c>
      <c r="R2047" s="10" t="s">
        <v>62</v>
      </c>
      <c r="S2047" s="13">
        <v>0</v>
      </c>
      <c r="T2047" s="11" t="s">
        <v>17</v>
      </c>
      <c r="U2047" s="48"/>
      <c r="V2047" s="48"/>
      <c r="W2047" s="48"/>
      <c r="X2047" s="48"/>
      <c r="Y2047" s="48"/>
      <c r="Z2047" s="48"/>
      <c r="AA2047" s="48"/>
      <c r="AB2047" s="48"/>
      <c r="AC2047" s="48"/>
      <c r="AD2047" s="48"/>
      <c r="AE2047" s="48"/>
      <c r="AF2047" s="48"/>
    </row>
    <row r="2048" spans="1:32" ht="28.5">
      <c r="A2048" s="6">
        <v>1</v>
      </c>
      <c r="B2048" s="6"/>
      <c r="C2048" s="6"/>
      <c r="D2048" s="8" t="s">
        <v>17</v>
      </c>
      <c r="E2048" s="9"/>
      <c r="F2048" s="9"/>
      <c r="G2048" s="9"/>
      <c r="H2048" s="10" t="s">
        <v>17</v>
      </c>
      <c r="I2048" s="9"/>
      <c r="J2048" s="10" t="s">
        <v>17</v>
      </c>
      <c r="K2048" s="8" t="s">
        <v>22</v>
      </c>
      <c r="L2048" s="7" t="s">
        <v>182</v>
      </c>
      <c r="M2048" s="7" t="s">
        <v>352</v>
      </c>
      <c r="N2048" s="9">
        <v>6</v>
      </c>
      <c r="O2048" s="9">
        <v>3</v>
      </c>
      <c r="P2048" s="9">
        <v>3</v>
      </c>
      <c r="Q2048" s="9">
        <v>2</v>
      </c>
      <c r="R2048" s="13">
        <v>33.299999999999997</v>
      </c>
      <c r="S2048" s="13">
        <v>-33.299999999999997</v>
      </c>
      <c r="T2048" s="11" t="s">
        <v>3530</v>
      </c>
    </row>
    <row r="2049" spans="1:32" s="20" customFormat="1" ht="42.75">
      <c r="A2049" s="6">
        <v>1</v>
      </c>
      <c r="B2049" s="6"/>
      <c r="C2049" s="6"/>
      <c r="D2049" s="8" t="s">
        <v>17</v>
      </c>
      <c r="E2049" s="9"/>
      <c r="F2049" s="9"/>
      <c r="G2049" s="9"/>
      <c r="H2049" s="10" t="s">
        <v>17</v>
      </c>
      <c r="I2049" s="9"/>
      <c r="J2049" s="10" t="s">
        <v>17</v>
      </c>
      <c r="K2049" s="8" t="s">
        <v>22</v>
      </c>
      <c r="L2049" s="7" t="s">
        <v>2409</v>
      </c>
      <c r="M2049" s="7" t="s">
        <v>44</v>
      </c>
      <c r="N2049" s="9">
        <v>7</v>
      </c>
      <c r="O2049" s="9">
        <v>2</v>
      </c>
      <c r="P2049" s="9">
        <v>3</v>
      </c>
      <c r="Q2049" s="9">
        <v>0</v>
      </c>
      <c r="R2049" s="10" t="s">
        <v>25</v>
      </c>
      <c r="S2049" s="10" t="s">
        <v>25</v>
      </c>
      <c r="T2049" s="11" t="s">
        <v>3531</v>
      </c>
      <c r="U2049" s="48"/>
      <c r="V2049" s="48"/>
      <c r="W2049" s="48"/>
      <c r="X2049" s="48"/>
      <c r="Y2049" s="48"/>
      <c r="Z2049" s="48"/>
      <c r="AA2049" s="48"/>
      <c r="AB2049" s="48"/>
      <c r="AC2049" s="48"/>
      <c r="AD2049" s="48"/>
      <c r="AE2049" s="48"/>
      <c r="AF2049" s="48"/>
    </row>
    <row r="2050" spans="1:32">
      <c r="A2050" s="6">
        <v>1</v>
      </c>
      <c r="B2050" s="6"/>
      <c r="C2050" s="6"/>
      <c r="D2050" s="6"/>
      <c r="E2050" s="6"/>
      <c r="F2050" s="6"/>
      <c r="G2050" s="6"/>
      <c r="H2050" s="6"/>
      <c r="I2050" s="6"/>
      <c r="J2050" s="6"/>
      <c r="K2050" s="6"/>
      <c r="L2050" s="6"/>
      <c r="M2050" s="6"/>
      <c r="N2050" s="6"/>
      <c r="O2050" s="6"/>
      <c r="P2050" s="6"/>
      <c r="Q2050" s="6"/>
      <c r="R2050" s="6"/>
      <c r="S2050" s="6"/>
      <c r="T2050" s="11"/>
    </row>
    <row r="2051" spans="1:32">
      <c r="A2051" s="6">
        <v>1</v>
      </c>
      <c r="B2051" s="6"/>
      <c r="C2051" s="6"/>
      <c r="D2051" s="8" t="s">
        <v>17</v>
      </c>
      <c r="E2051" s="9"/>
      <c r="F2051" s="9"/>
      <c r="G2051" s="9"/>
      <c r="H2051" s="10" t="s">
        <v>17</v>
      </c>
      <c r="I2051" s="9"/>
      <c r="J2051" s="10" t="s">
        <v>17</v>
      </c>
      <c r="K2051" s="8" t="s">
        <v>22</v>
      </c>
      <c r="L2051" s="7" t="s">
        <v>2410</v>
      </c>
      <c r="M2051" s="7" t="s">
        <v>44</v>
      </c>
      <c r="N2051" s="9">
        <v>10</v>
      </c>
      <c r="O2051" s="9">
        <v>6</v>
      </c>
      <c r="P2051" s="9">
        <v>5</v>
      </c>
      <c r="Q2051" s="9">
        <v>6</v>
      </c>
      <c r="R2051" s="13">
        <v>60</v>
      </c>
      <c r="S2051" s="13">
        <v>0</v>
      </c>
      <c r="T2051" s="11" t="s">
        <v>17</v>
      </c>
    </row>
    <row r="2052" spans="1:32" ht="28.5">
      <c r="A2052" s="6">
        <v>1</v>
      </c>
      <c r="B2052" s="6"/>
      <c r="C2052" s="6"/>
      <c r="D2052" s="8" t="s">
        <v>17</v>
      </c>
      <c r="E2052" s="9"/>
      <c r="F2052" s="9"/>
      <c r="G2052" s="9"/>
      <c r="H2052" s="10" t="s">
        <v>17</v>
      </c>
      <c r="I2052" s="9"/>
      <c r="J2052" s="10" t="s">
        <v>17</v>
      </c>
      <c r="K2052" s="8" t="s">
        <v>22</v>
      </c>
      <c r="L2052" s="7" t="s">
        <v>2411</v>
      </c>
      <c r="M2052" s="7" t="s">
        <v>207</v>
      </c>
      <c r="N2052" s="9">
        <v>3100</v>
      </c>
      <c r="O2052" s="9">
        <v>3100</v>
      </c>
      <c r="P2052" s="9">
        <v>2822</v>
      </c>
      <c r="Q2052" s="9">
        <v>2767</v>
      </c>
      <c r="R2052" s="10" t="s">
        <v>62</v>
      </c>
      <c r="S2052" s="13">
        <v>-10.7</v>
      </c>
      <c r="T2052" s="11" t="s">
        <v>3532</v>
      </c>
    </row>
    <row r="2053" spans="1:32">
      <c r="A2053" s="6">
        <v>1</v>
      </c>
      <c r="B2053" s="6"/>
      <c r="C2053" s="6"/>
      <c r="D2053" s="6"/>
      <c r="E2053" s="6"/>
      <c r="F2053" s="6"/>
      <c r="G2053" s="6"/>
      <c r="H2053" s="6"/>
      <c r="I2053" s="6"/>
      <c r="J2053" s="6"/>
      <c r="K2053" s="6"/>
      <c r="L2053" s="6"/>
      <c r="M2053" s="6"/>
      <c r="N2053" s="6"/>
      <c r="O2053" s="6"/>
      <c r="P2053" s="6"/>
      <c r="Q2053" s="6"/>
      <c r="R2053" s="6"/>
      <c r="S2053" s="6"/>
      <c r="T2053" s="11"/>
    </row>
    <row r="2054" spans="1:32" ht="28.5">
      <c r="A2054" s="6">
        <v>1</v>
      </c>
      <c r="B2054" s="6"/>
      <c r="C2054" s="6"/>
      <c r="D2054" s="8" t="s">
        <v>17</v>
      </c>
      <c r="E2054" s="9"/>
      <c r="F2054" s="9"/>
      <c r="G2054" s="9"/>
      <c r="H2054" s="10" t="s">
        <v>17</v>
      </c>
      <c r="I2054" s="9"/>
      <c r="J2054" s="10" t="s">
        <v>17</v>
      </c>
      <c r="K2054" s="8" t="s">
        <v>22</v>
      </c>
      <c r="L2054" s="7" t="s">
        <v>2412</v>
      </c>
      <c r="M2054" s="7" t="s">
        <v>34</v>
      </c>
      <c r="N2054" s="9">
        <v>2500</v>
      </c>
      <c r="O2054" s="9">
        <v>1000</v>
      </c>
      <c r="P2054" s="9">
        <v>980</v>
      </c>
      <c r="Q2054" s="9">
        <v>940</v>
      </c>
      <c r="R2054" s="10" t="s">
        <v>62</v>
      </c>
      <c r="S2054" s="13">
        <v>-6</v>
      </c>
      <c r="T2054" s="11" t="s">
        <v>3533</v>
      </c>
    </row>
    <row r="2055" spans="1:32">
      <c r="A2055" s="6">
        <v>1</v>
      </c>
      <c r="B2055" s="6"/>
      <c r="C2055" s="6"/>
      <c r="D2055" s="6"/>
      <c r="E2055" s="6"/>
      <c r="F2055" s="6"/>
      <c r="G2055" s="6"/>
      <c r="H2055" s="6"/>
      <c r="I2055" s="6"/>
      <c r="J2055" s="6"/>
      <c r="K2055" s="6"/>
      <c r="L2055" s="6"/>
      <c r="M2055" s="6"/>
      <c r="N2055" s="6"/>
      <c r="O2055" s="6"/>
      <c r="P2055" s="6"/>
      <c r="Q2055" s="6"/>
      <c r="R2055" s="6"/>
      <c r="S2055" s="6"/>
      <c r="T2055" s="11"/>
    </row>
    <row r="2056" spans="1:32" ht="42.75">
      <c r="A2056" s="6">
        <v>1</v>
      </c>
      <c r="B2056" s="6"/>
      <c r="C2056" s="7" t="s">
        <v>2413</v>
      </c>
      <c r="D2056" s="8" t="s">
        <v>57</v>
      </c>
      <c r="E2056" s="9">
        <v>701431428</v>
      </c>
      <c r="F2056" s="9">
        <v>104542057</v>
      </c>
      <c r="G2056" s="9">
        <f>IFERROR(F2056-E2056,0)</f>
        <v>-596889371</v>
      </c>
      <c r="H2056" s="36">
        <f>IFERROR((F2056/E2056-1)*100,0)</f>
        <v>-85.095897784608525</v>
      </c>
      <c r="I2056" s="9">
        <v>2317013198</v>
      </c>
      <c r="J2056" s="12">
        <v>4.5</v>
      </c>
      <c r="K2056" s="8" t="s">
        <v>17</v>
      </c>
      <c r="L2056" s="7" t="s">
        <v>17</v>
      </c>
      <c r="M2056" s="7" t="s">
        <v>17</v>
      </c>
      <c r="N2056" s="9"/>
      <c r="O2056" s="9"/>
      <c r="P2056" s="9"/>
      <c r="Q2056" s="9"/>
      <c r="R2056" s="10" t="s">
        <v>17</v>
      </c>
      <c r="S2056" s="10" t="s">
        <v>17</v>
      </c>
      <c r="T2056" s="11" t="s">
        <v>17</v>
      </c>
    </row>
    <row r="2057" spans="1:32" ht="28.5">
      <c r="A2057" s="6">
        <v>1</v>
      </c>
      <c r="B2057" s="6"/>
      <c r="C2057" s="7" t="s">
        <v>2414</v>
      </c>
      <c r="D2057" s="8" t="s">
        <v>17</v>
      </c>
      <c r="E2057" s="9"/>
      <c r="F2057" s="9"/>
      <c r="G2057" s="9"/>
      <c r="H2057" s="10" t="s">
        <v>17</v>
      </c>
      <c r="I2057" s="9"/>
      <c r="J2057" s="10" t="s">
        <v>17</v>
      </c>
      <c r="K2057" s="8" t="s">
        <v>22</v>
      </c>
      <c r="L2057" s="7" t="s">
        <v>2415</v>
      </c>
      <c r="M2057" s="7" t="s">
        <v>2416</v>
      </c>
      <c r="N2057" s="9">
        <v>1816616</v>
      </c>
      <c r="O2057" s="9">
        <v>136033</v>
      </c>
      <c r="P2057" s="9">
        <v>526410</v>
      </c>
      <c r="Q2057" s="9">
        <v>766389</v>
      </c>
      <c r="R2057" s="13">
        <v>42.2</v>
      </c>
      <c r="S2057" s="13">
        <v>463.4</v>
      </c>
      <c r="T2057" s="11" t="s">
        <v>3534</v>
      </c>
    </row>
    <row r="2058" spans="1:32" ht="42.75">
      <c r="A2058" s="6">
        <v>1</v>
      </c>
      <c r="B2058" s="6"/>
      <c r="C2058" s="6"/>
      <c r="D2058" s="8" t="s">
        <v>17</v>
      </c>
      <c r="E2058" s="9"/>
      <c r="F2058" s="9"/>
      <c r="G2058" s="9"/>
      <c r="H2058" s="10" t="s">
        <v>17</v>
      </c>
      <c r="I2058" s="9"/>
      <c r="J2058" s="10" t="s">
        <v>17</v>
      </c>
      <c r="K2058" s="8" t="s">
        <v>22</v>
      </c>
      <c r="L2058" s="7" t="s">
        <v>1128</v>
      </c>
      <c r="M2058" s="7" t="s">
        <v>1980</v>
      </c>
      <c r="N2058" s="9">
        <v>157100</v>
      </c>
      <c r="O2058" s="9">
        <v>79000</v>
      </c>
      <c r="P2058" s="9">
        <v>820</v>
      </c>
      <c r="Q2058" s="9">
        <v>680</v>
      </c>
      <c r="R2058" s="13">
        <v>0.4</v>
      </c>
      <c r="S2058" s="13">
        <v>-99.1</v>
      </c>
      <c r="T2058" s="11" t="s">
        <v>2417</v>
      </c>
    </row>
    <row r="2059" spans="1:32">
      <c r="A2059" s="6">
        <v>1</v>
      </c>
      <c r="B2059" s="6"/>
      <c r="C2059" s="6"/>
      <c r="D2059" s="6"/>
      <c r="E2059" s="6"/>
      <c r="F2059" s="6"/>
      <c r="G2059" s="6"/>
      <c r="H2059" s="6"/>
      <c r="I2059" s="6"/>
      <c r="J2059" s="6"/>
      <c r="K2059" s="6"/>
      <c r="L2059" s="6"/>
      <c r="M2059" s="6"/>
      <c r="N2059" s="6"/>
      <c r="O2059" s="6"/>
      <c r="P2059" s="6"/>
      <c r="Q2059" s="6"/>
      <c r="R2059" s="6"/>
      <c r="S2059" s="6"/>
      <c r="T2059" s="11"/>
    </row>
    <row r="2060" spans="1:32" ht="28.5">
      <c r="A2060" s="6">
        <v>1</v>
      </c>
      <c r="B2060" s="6"/>
      <c r="C2060" s="6"/>
      <c r="D2060" s="8" t="s">
        <v>17</v>
      </c>
      <c r="E2060" s="9"/>
      <c r="F2060" s="9"/>
      <c r="G2060" s="9"/>
      <c r="H2060" s="10" t="s">
        <v>17</v>
      </c>
      <c r="I2060" s="9"/>
      <c r="J2060" s="10" t="s">
        <v>17</v>
      </c>
      <c r="K2060" s="8" t="s">
        <v>22</v>
      </c>
      <c r="L2060" s="7" t="s">
        <v>222</v>
      </c>
      <c r="M2060" s="7" t="s">
        <v>91</v>
      </c>
      <c r="N2060" s="9">
        <v>15000</v>
      </c>
      <c r="O2060" s="9">
        <v>3950</v>
      </c>
      <c r="P2060" s="9">
        <v>15965</v>
      </c>
      <c r="Q2060" s="9">
        <v>5003</v>
      </c>
      <c r="R2060" s="13">
        <v>33.4</v>
      </c>
      <c r="S2060" s="13">
        <v>26.7</v>
      </c>
      <c r="T2060" s="11" t="s">
        <v>2418</v>
      </c>
    </row>
    <row r="2061" spans="1:32" ht="28.5">
      <c r="A2061" s="6">
        <v>1</v>
      </c>
      <c r="B2061" s="6"/>
      <c r="C2061" s="6"/>
      <c r="D2061" s="8" t="s">
        <v>17</v>
      </c>
      <c r="E2061" s="9"/>
      <c r="F2061" s="9"/>
      <c r="G2061" s="9"/>
      <c r="H2061" s="10" t="s">
        <v>17</v>
      </c>
      <c r="I2061" s="9"/>
      <c r="J2061" s="10" t="s">
        <v>17</v>
      </c>
      <c r="K2061" s="8" t="s">
        <v>22</v>
      </c>
      <c r="L2061" s="7" t="s">
        <v>2419</v>
      </c>
      <c r="M2061" s="7" t="s">
        <v>2420</v>
      </c>
      <c r="N2061" s="9">
        <v>18220000</v>
      </c>
      <c r="O2061" s="9">
        <v>5556668</v>
      </c>
      <c r="P2061" s="9">
        <v>9000000</v>
      </c>
      <c r="Q2061" s="9">
        <v>2893334</v>
      </c>
      <c r="R2061" s="13">
        <v>15.9</v>
      </c>
      <c r="S2061" s="13">
        <v>-47.9</v>
      </c>
      <c r="T2061" s="11" t="s">
        <v>3535</v>
      </c>
    </row>
    <row r="2062" spans="1:32">
      <c r="A2062" s="6">
        <v>1</v>
      </c>
      <c r="B2062" s="6"/>
      <c r="C2062" s="6"/>
      <c r="D2062" s="8" t="s">
        <v>17</v>
      </c>
      <c r="E2062" s="9"/>
      <c r="F2062" s="9"/>
      <c r="G2062" s="9"/>
      <c r="H2062" s="10" t="s">
        <v>17</v>
      </c>
      <c r="I2062" s="9"/>
      <c r="J2062" s="10" t="s">
        <v>17</v>
      </c>
      <c r="K2062" s="8" t="s">
        <v>22</v>
      </c>
      <c r="L2062" s="7" t="s">
        <v>2421</v>
      </c>
      <c r="M2062" s="7" t="s">
        <v>2422</v>
      </c>
      <c r="N2062" s="9">
        <v>236</v>
      </c>
      <c r="O2062" s="9">
        <v>0</v>
      </c>
      <c r="P2062" s="9">
        <v>18</v>
      </c>
      <c r="Q2062" s="9">
        <v>0</v>
      </c>
      <c r="R2062" s="13">
        <v>0</v>
      </c>
      <c r="S2062" s="13">
        <v>0</v>
      </c>
      <c r="T2062" s="13"/>
    </row>
    <row r="2063" spans="1:32" ht="28.5">
      <c r="A2063" s="6">
        <v>1</v>
      </c>
      <c r="B2063" s="6"/>
      <c r="C2063" s="6"/>
      <c r="D2063" s="8" t="s">
        <v>17</v>
      </c>
      <c r="E2063" s="9"/>
      <c r="F2063" s="9"/>
      <c r="G2063" s="9"/>
      <c r="H2063" s="10" t="s">
        <v>17</v>
      </c>
      <c r="I2063" s="9"/>
      <c r="J2063" s="10" t="s">
        <v>17</v>
      </c>
      <c r="K2063" s="8" t="s">
        <v>22</v>
      </c>
      <c r="L2063" s="7" t="s">
        <v>2423</v>
      </c>
      <c r="M2063" s="7" t="s">
        <v>1810</v>
      </c>
      <c r="N2063" s="9">
        <v>1500000</v>
      </c>
      <c r="O2063" s="9">
        <v>750000</v>
      </c>
      <c r="P2063" s="9">
        <v>725625</v>
      </c>
      <c r="Q2063" s="9">
        <v>723750</v>
      </c>
      <c r="R2063" s="13">
        <v>48.3</v>
      </c>
      <c r="S2063" s="13">
        <v>-3.5</v>
      </c>
      <c r="T2063" s="11" t="s">
        <v>2424</v>
      </c>
    </row>
    <row r="2064" spans="1:32" ht="42.75">
      <c r="A2064" s="6">
        <v>1</v>
      </c>
      <c r="B2064" s="6"/>
      <c r="C2064" s="7" t="s">
        <v>2425</v>
      </c>
      <c r="D2064" s="8" t="s">
        <v>57</v>
      </c>
      <c r="E2064" s="9">
        <v>454659828</v>
      </c>
      <c r="F2064" s="9">
        <v>872069506</v>
      </c>
      <c r="G2064" s="9">
        <f>IFERROR(F2064-E2064,0)</f>
        <v>417409678</v>
      </c>
      <c r="H2064" s="36">
        <f>IFERROR((F2064/E2064-1)*100,0)</f>
        <v>91.807028528590394</v>
      </c>
      <c r="I2064" s="9">
        <v>1762114603</v>
      </c>
      <c r="J2064" s="12">
        <v>49.5</v>
      </c>
      <c r="K2064" s="8" t="s">
        <v>17</v>
      </c>
      <c r="L2064" s="7" t="s">
        <v>17</v>
      </c>
      <c r="M2064" s="7" t="s">
        <v>17</v>
      </c>
      <c r="N2064" s="9"/>
      <c r="O2064" s="9"/>
      <c r="P2064" s="9"/>
      <c r="Q2064" s="9"/>
      <c r="R2064" s="10" t="s">
        <v>17</v>
      </c>
      <c r="S2064" s="10" t="s">
        <v>17</v>
      </c>
      <c r="T2064" s="11" t="s">
        <v>17</v>
      </c>
    </row>
    <row r="2065" spans="1:20" ht="71.25">
      <c r="A2065" s="6">
        <v>1</v>
      </c>
      <c r="B2065" s="6"/>
      <c r="C2065" s="7" t="s">
        <v>2426</v>
      </c>
      <c r="D2065" s="8" t="s">
        <v>17</v>
      </c>
      <c r="E2065" s="9"/>
      <c r="F2065" s="9"/>
      <c r="G2065" s="9"/>
      <c r="H2065" s="10" t="s">
        <v>17</v>
      </c>
      <c r="I2065" s="9"/>
      <c r="J2065" s="10" t="s">
        <v>17</v>
      </c>
      <c r="K2065" s="8" t="s">
        <v>22</v>
      </c>
      <c r="L2065" s="7" t="s">
        <v>2427</v>
      </c>
      <c r="M2065" s="7" t="s">
        <v>2428</v>
      </c>
      <c r="N2065" s="9">
        <v>1900</v>
      </c>
      <c r="O2065" s="9">
        <v>891</v>
      </c>
      <c r="P2065" s="9">
        <v>790</v>
      </c>
      <c r="Q2065" s="9">
        <v>214</v>
      </c>
      <c r="R2065" s="13">
        <v>11.3</v>
      </c>
      <c r="S2065" s="13">
        <v>-76</v>
      </c>
      <c r="T2065" s="11" t="s">
        <v>3536</v>
      </c>
    </row>
    <row r="2066" spans="1:20">
      <c r="A2066" s="6">
        <v>1</v>
      </c>
      <c r="B2066" s="6"/>
      <c r="C2066" s="6"/>
      <c r="D2066" s="6"/>
      <c r="E2066" s="6"/>
      <c r="F2066" s="6"/>
      <c r="G2066" s="6"/>
      <c r="H2066" s="6"/>
      <c r="I2066" s="6"/>
      <c r="J2066" s="6"/>
      <c r="K2066" s="6"/>
      <c r="L2066" s="6"/>
      <c r="M2066" s="6"/>
      <c r="N2066" s="6"/>
      <c r="O2066" s="6"/>
      <c r="P2066" s="6"/>
      <c r="Q2066" s="6"/>
      <c r="R2066" s="6"/>
      <c r="S2066" s="6"/>
      <c r="T2066" s="11"/>
    </row>
    <row r="2067" spans="1:20" ht="185.25">
      <c r="A2067" s="6">
        <v>1</v>
      </c>
      <c r="B2067" s="6"/>
      <c r="C2067" s="6"/>
      <c r="D2067" s="8" t="s">
        <v>17</v>
      </c>
      <c r="E2067" s="9"/>
      <c r="F2067" s="9"/>
      <c r="G2067" s="9"/>
      <c r="H2067" s="10" t="s">
        <v>17</v>
      </c>
      <c r="I2067" s="9"/>
      <c r="J2067" s="10" t="s">
        <v>17</v>
      </c>
      <c r="K2067" s="8" t="s">
        <v>22</v>
      </c>
      <c r="L2067" s="7" t="s">
        <v>2429</v>
      </c>
      <c r="M2067" s="7" t="s">
        <v>2430</v>
      </c>
      <c r="N2067" s="9">
        <v>565477</v>
      </c>
      <c r="O2067" s="9">
        <v>520624</v>
      </c>
      <c r="P2067" s="9">
        <v>424228</v>
      </c>
      <c r="Q2067" s="9">
        <v>439751</v>
      </c>
      <c r="R2067" s="10" t="s">
        <v>62</v>
      </c>
      <c r="S2067" s="13">
        <v>-15.5</v>
      </c>
      <c r="T2067" s="11" t="s">
        <v>3537</v>
      </c>
    </row>
    <row r="2068" spans="1:20">
      <c r="A2068" s="6">
        <v>1</v>
      </c>
      <c r="B2068" s="6"/>
      <c r="C2068" s="6"/>
      <c r="D2068" s="6"/>
      <c r="E2068" s="6"/>
      <c r="F2068" s="6"/>
      <c r="G2068" s="6"/>
      <c r="H2068" s="6"/>
      <c r="I2068" s="6"/>
      <c r="J2068" s="6"/>
      <c r="K2068" s="6"/>
      <c r="L2068" s="6"/>
      <c r="M2068" s="6"/>
      <c r="N2068" s="6"/>
      <c r="O2068" s="6"/>
      <c r="P2068" s="6"/>
      <c r="Q2068" s="6"/>
      <c r="R2068" s="6"/>
      <c r="S2068" s="6"/>
      <c r="T2068" s="11"/>
    </row>
    <row r="2069" spans="1:20" ht="185.25">
      <c r="A2069" s="6">
        <v>1</v>
      </c>
      <c r="B2069" s="6"/>
      <c r="C2069" s="6"/>
      <c r="D2069" s="8" t="s">
        <v>17</v>
      </c>
      <c r="E2069" s="9"/>
      <c r="F2069" s="9"/>
      <c r="G2069" s="9"/>
      <c r="H2069" s="10" t="s">
        <v>17</v>
      </c>
      <c r="I2069" s="9"/>
      <c r="J2069" s="10" t="s">
        <v>17</v>
      </c>
      <c r="K2069" s="8" t="s">
        <v>22</v>
      </c>
      <c r="L2069" s="7" t="s">
        <v>2429</v>
      </c>
      <c r="M2069" s="7" t="s">
        <v>2431</v>
      </c>
      <c r="N2069" s="9">
        <v>1177630</v>
      </c>
      <c r="O2069" s="9">
        <v>1071137</v>
      </c>
      <c r="P2069" s="9">
        <v>901320</v>
      </c>
      <c r="Q2069" s="9">
        <v>899158</v>
      </c>
      <c r="R2069" s="10" t="s">
        <v>62</v>
      </c>
      <c r="S2069" s="13">
        <v>-16.100000000000001</v>
      </c>
      <c r="T2069" s="11" t="s">
        <v>3537</v>
      </c>
    </row>
    <row r="2070" spans="1:20">
      <c r="A2070" s="6">
        <v>1</v>
      </c>
      <c r="B2070" s="6"/>
      <c r="C2070" s="6"/>
      <c r="D2070" s="6"/>
      <c r="E2070" s="6"/>
      <c r="F2070" s="6"/>
      <c r="G2070" s="6"/>
      <c r="H2070" s="6"/>
      <c r="I2070" s="6"/>
      <c r="J2070" s="6"/>
      <c r="K2070" s="6"/>
      <c r="L2070" s="6"/>
      <c r="M2070" s="6"/>
      <c r="N2070" s="6"/>
      <c r="O2070" s="6"/>
      <c r="P2070" s="6"/>
      <c r="Q2070" s="6"/>
      <c r="R2070" s="6"/>
      <c r="S2070" s="6"/>
      <c r="T2070" s="11"/>
    </row>
    <row r="2071" spans="1:20" ht="185.25">
      <c r="A2071" s="6">
        <v>1</v>
      </c>
      <c r="B2071" s="6"/>
      <c r="C2071" s="6"/>
      <c r="D2071" s="8" t="s">
        <v>17</v>
      </c>
      <c r="E2071" s="9"/>
      <c r="F2071" s="9"/>
      <c r="G2071" s="9"/>
      <c r="H2071" s="10" t="s">
        <v>17</v>
      </c>
      <c r="I2071" s="9"/>
      <c r="J2071" s="10" t="s">
        <v>17</v>
      </c>
      <c r="K2071" s="8" t="s">
        <v>22</v>
      </c>
      <c r="L2071" s="7" t="s">
        <v>2429</v>
      </c>
      <c r="M2071" s="7" t="s">
        <v>2432</v>
      </c>
      <c r="N2071" s="9">
        <v>1487697</v>
      </c>
      <c r="O2071" s="9">
        <v>1330396</v>
      </c>
      <c r="P2071" s="9">
        <v>1069529</v>
      </c>
      <c r="Q2071" s="9">
        <v>996189</v>
      </c>
      <c r="R2071" s="10" t="s">
        <v>62</v>
      </c>
      <c r="S2071" s="13">
        <v>-25.1</v>
      </c>
      <c r="T2071" s="11" t="s">
        <v>3537</v>
      </c>
    </row>
    <row r="2072" spans="1:20">
      <c r="A2072" s="6">
        <v>1</v>
      </c>
      <c r="B2072" s="6"/>
      <c r="C2072" s="6"/>
      <c r="D2072" s="6"/>
      <c r="E2072" s="6"/>
      <c r="F2072" s="6"/>
      <c r="G2072" s="6"/>
      <c r="H2072" s="6"/>
      <c r="I2072" s="6"/>
      <c r="J2072" s="6"/>
      <c r="K2072" s="6"/>
      <c r="L2072" s="6"/>
      <c r="M2072" s="6"/>
      <c r="N2072" s="6"/>
      <c r="O2072" s="6"/>
      <c r="P2072" s="6"/>
      <c r="Q2072" s="6"/>
      <c r="R2072" s="6"/>
      <c r="S2072" s="6"/>
      <c r="T2072" s="11"/>
    </row>
    <row r="2073" spans="1:20">
      <c r="A2073" s="6">
        <v>1</v>
      </c>
      <c r="B2073" s="6"/>
      <c r="C2073" s="6"/>
      <c r="D2073" s="6"/>
      <c r="E2073" s="6"/>
      <c r="F2073" s="6"/>
      <c r="G2073" s="6"/>
      <c r="H2073" s="6"/>
      <c r="I2073" s="6"/>
      <c r="J2073" s="6"/>
      <c r="K2073" s="6"/>
      <c r="L2073" s="6"/>
      <c r="M2073" s="6"/>
      <c r="N2073" s="6"/>
      <c r="O2073" s="6"/>
      <c r="P2073" s="6"/>
      <c r="Q2073" s="6"/>
      <c r="R2073" s="6"/>
      <c r="S2073" s="6"/>
      <c r="T2073" s="11"/>
    </row>
    <row r="2074" spans="1:20" ht="185.25">
      <c r="A2074" s="6">
        <v>1</v>
      </c>
      <c r="B2074" s="6"/>
      <c r="C2074" s="6"/>
      <c r="D2074" s="8" t="s">
        <v>17</v>
      </c>
      <c r="E2074" s="9"/>
      <c r="F2074" s="9"/>
      <c r="G2074" s="9"/>
      <c r="H2074" s="10" t="s">
        <v>17</v>
      </c>
      <c r="I2074" s="9"/>
      <c r="J2074" s="10" t="s">
        <v>17</v>
      </c>
      <c r="K2074" s="8" t="s">
        <v>22</v>
      </c>
      <c r="L2074" s="7" t="s">
        <v>2429</v>
      </c>
      <c r="M2074" s="7" t="s">
        <v>2433</v>
      </c>
      <c r="N2074" s="9">
        <v>1270203</v>
      </c>
      <c r="O2074" s="9">
        <v>1221515</v>
      </c>
      <c r="P2074" s="9">
        <v>1205479</v>
      </c>
      <c r="Q2074" s="9">
        <v>1168975</v>
      </c>
      <c r="R2074" s="10" t="s">
        <v>62</v>
      </c>
      <c r="S2074" s="13">
        <v>-4.3</v>
      </c>
      <c r="T2074" s="11" t="s">
        <v>3537</v>
      </c>
    </row>
    <row r="2075" spans="1:20">
      <c r="A2075" s="6">
        <v>1</v>
      </c>
      <c r="B2075" s="6"/>
      <c r="C2075" s="6"/>
      <c r="D2075" s="6"/>
      <c r="E2075" s="6"/>
      <c r="F2075" s="6"/>
      <c r="G2075" s="6"/>
      <c r="H2075" s="6"/>
      <c r="I2075" s="6"/>
      <c r="J2075" s="6"/>
      <c r="K2075" s="6"/>
      <c r="L2075" s="6"/>
      <c r="M2075" s="6"/>
      <c r="N2075" s="6"/>
      <c r="O2075" s="6"/>
      <c r="P2075" s="6"/>
      <c r="Q2075" s="6"/>
      <c r="R2075" s="6"/>
      <c r="S2075" s="6"/>
      <c r="T2075" s="11"/>
    </row>
    <row r="2076" spans="1:20" ht="142.5">
      <c r="A2076" s="6">
        <v>1</v>
      </c>
      <c r="B2076" s="6"/>
      <c r="C2076" s="6"/>
      <c r="D2076" s="8" t="s">
        <v>17</v>
      </c>
      <c r="E2076" s="9"/>
      <c r="F2076" s="9"/>
      <c r="G2076" s="9"/>
      <c r="H2076" s="10" t="s">
        <v>17</v>
      </c>
      <c r="I2076" s="9"/>
      <c r="J2076" s="10" t="s">
        <v>17</v>
      </c>
      <c r="K2076" s="8" t="s">
        <v>22</v>
      </c>
      <c r="L2076" s="7" t="s">
        <v>2429</v>
      </c>
      <c r="M2076" s="7" t="s">
        <v>2434</v>
      </c>
      <c r="N2076" s="9">
        <v>302519</v>
      </c>
      <c r="O2076" s="9">
        <v>216085</v>
      </c>
      <c r="P2076" s="34" t="s">
        <v>3217</v>
      </c>
      <c r="Q2076" s="9">
        <v>191717</v>
      </c>
      <c r="R2076" s="10" t="s">
        <v>62</v>
      </c>
      <c r="S2076" s="13">
        <v>-11.3</v>
      </c>
      <c r="T2076" s="11" t="s">
        <v>2435</v>
      </c>
    </row>
    <row r="2077" spans="1:20">
      <c r="A2077" s="6">
        <v>1</v>
      </c>
      <c r="B2077" s="6"/>
      <c r="C2077" s="6"/>
      <c r="D2077" s="6"/>
      <c r="E2077" s="6"/>
      <c r="F2077" s="6"/>
      <c r="G2077" s="6"/>
      <c r="H2077" s="6"/>
      <c r="I2077" s="6"/>
      <c r="J2077" s="6"/>
      <c r="K2077" s="6"/>
      <c r="L2077" s="6"/>
      <c r="M2077" s="6"/>
      <c r="N2077" s="6"/>
      <c r="O2077" s="6"/>
      <c r="P2077" s="6"/>
      <c r="Q2077" s="6"/>
      <c r="R2077" s="6"/>
      <c r="S2077" s="6"/>
      <c r="T2077" s="11"/>
    </row>
    <row r="2078" spans="1:20" ht="42.75">
      <c r="A2078" s="6">
        <v>1</v>
      </c>
      <c r="B2078" s="6"/>
      <c r="C2078" s="7" t="s">
        <v>2436</v>
      </c>
      <c r="D2078" s="8" t="s">
        <v>57</v>
      </c>
      <c r="E2078" s="9">
        <v>158867943</v>
      </c>
      <c r="F2078" s="9">
        <v>204514900</v>
      </c>
      <c r="G2078" s="9">
        <f>IFERROR(F2078-E2078,0)</f>
        <v>45646957</v>
      </c>
      <c r="H2078" s="36">
        <f>IFERROR((F2078/E2078-1)*100,0)</f>
        <v>28.732641801751036</v>
      </c>
      <c r="I2078" s="9">
        <v>483188962</v>
      </c>
      <c r="J2078" s="12">
        <v>42.3</v>
      </c>
      <c r="K2078" s="8" t="s">
        <v>17</v>
      </c>
      <c r="L2078" s="7" t="s">
        <v>17</v>
      </c>
      <c r="M2078" s="7" t="s">
        <v>17</v>
      </c>
      <c r="N2078" s="9"/>
      <c r="O2078" s="9"/>
      <c r="P2078" s="9"/>
      <c r="Q2078" s="9"/>
      <c r="R2078" s="10" t="s">
        <v>17</v>
      </c>
      <c r="S2078" s="10" t="s">
        <v>17</v>
      </c>
      <c r="T2078" s="11" t="s">
        <v>17</v>
      </c>
    </row>
    <row r="2079" spans="1:20" ht="28.5">
      <c r="A2079" s="6">
        <v>1</v>
      </c>
      <c r="B2079" s="6"/>
      <c r="C2079" s="7" t="s">
        <v>2437</v>
      </c>
      <c r="D2079" s="8" t="s">
        <v>17</v>
      </c>
      <c r="E2079" s="9"/>
      <c r="F2079" s="9"/>
      <c r="G2079" s="9"/>
      <c r="H2079" s="10" t="s">
        <v>17</v>
      </c>
      <c r="I2079" s="9"/>
      <c r="J2079" s="10" t="s">
        <v>17</v>
      </c>
      <c r="K2079" s="8" t="s">
        <v>22</v>
      </c>
      <c r="L2079" s="7" t="s">
        <v>2438</v>
      </c>
      <c r="M2079" s="7" t="s">
        <v>2439</v>
      </c>
      <c r="N2079" s="9">
        <v>680</v>
      </c>
      <c r="O2079" s="9">
        <v>680</v>
      </c>
      <c r="P2079" s="9">
        <v>694</v>
      </c>
      <c r="Q2079" s="9">
        <v>697</v>
      </c>
      <c r="R2079" s="13">
        <v>102.5</v>
      </c>
      <c r="S2079" s="13">
        <v>2.5</v>
      </c>
      <c r="T2079" s="11" t="s">
        <v>3538</v>
      </c>
    </row>
    <row r="2080" spans="1:20">
      <c r="A2080" s="6">
        <v>1</v>
      </c>
      <c r="B2080" s="6"/>
      <c r="C2080" s="6"/>
      <c r="D2080" s="8" t="s">
        <v>17</v>
      </c>
      <c r="E2080" s="9"/>
      <c r="F2080" s="9"/>
      <c r="G2080" s="9"/>
      <c r="H2080" s="10" t="s">
        <v>17</v>
      </c>
      <c r="I2080" s="9"/>
      <c r="J2080" s="10" t="s">
        <v>17</v>
      </c>
      <c r="K2080" s="8" t="s">
        <v>22</v>
      </c>
      <c r="L2080" s="7" t="s">
        <v>2440</v>
      </c>
      <c r="M2080" s="7" t="s">
        <v>91</v>
      </c>
      <c r="N2080" s="9">
        <v>500</v>
      </c>
      <c r="O2080" s="9">
        <v>0</v>
      </c>
      <c r="P2080" s="9">
        <v>115</v>
      </c>
      <c r="Q2080" s="9">
        <v>0</v>
      </c>
      <c r="R2080" s="10" t="s">
        <v>25</v>
      </c>
      <c r="S2080" s="13">
        <v>0</v>
      </c>
      <c r="T2080" s="11" t="s">
        <v>17</v>
      </c>
    </row>
    <row r="2081" spans="1:20" ht="28.5">
      <c r="A2081" s="6">
        <v>1</v>
      </c>
      <c r="B2081" s="6"/>
      <c r="C2081" s="6"/>
      <c r="D2081" s="8" t="s">
        <v>17</v>
      </c>
      <c r="E2081" s="9"/>
      <c r="F2081" s="9"/>
      <c r="G2081" s="9"/>
      <c r="H2081" s="10" t="s">
        <v>17</v>
      </c>
      <c r="I2081" s="9"/>
      <c r="J2081" s="10" t="s">
        <v>17</v>
      </c>
      <c r="K2081" s="8" t="s">
        <v>22</v>
      </c>
      <c r="L2081" s="7" t="s">
        <v>2441</v>
      </c>
      <c r="M2081" s="7" t="s">
        <v>1936</v>
      </c>
      <c r="N2081" s="9">
        <v>200</v>
      </c>
      <c r="O2081" s="9">
        <v>0</v>
      </c>
      <c r="P2081" s="9">
        <v>0</v>
      </c>
      <c r="Q2081" s="9">
        <v>0</v>
      </c>
      <c r="R2081" s="10" t="s">
        <v>62</v>
      </c>
      <c r="S2081" s="13">
        <v>0</v>
      </c>
      <c r="T2081" s="11" t="s">
        <v>17</v>
      </c>
    </row>
    <row r="2082" spans="1:20">
      <c r="A2082" s="6">
        <v>1</v>
      </c>
      <c r="B2082" s="6"/>
      <c r="C2082" s="6"/>
      <c r="D2082" s="8" t="s">
        <v>17</v>
      </c>
      <c r="E2082" s="9"/>
      <c r="F2082" s="9"/>
      <c r="G2082" s="9"/>
      <c r="H2082" s="10" t="s">
        <v>17</v>
      </c>
      <c r="I2082" s="9"/>
      <c r="J2082" s="10" t="s">
        <v>17</v>
      </c>
      <c r="K2082" s="8" t="s">
        <v>22</v>
      </c>
      <c r="L2082" s="7" t="s">
        <v>2442</v>
      </c>
      <c r="M2082" s="7" t="s">
        <v>2443</v>
      </c>
      <c r="N2082" s="9">
        <v>100</v>
      </c>
      <c r="O2082" s="9">
        <v>0</v>
      </c>
      <c r="P2082" s="9">
        <v>66</v>
      </c>
      <c r="Q2082" s="9">
        <v>0</v>
      </c>
      <c r="R2082" s="10" t="s">
        <v>25</v>
      </c>
      <c r="S2082" s="13">
        <v>0</v>
      </c>
      <c r="T2082" s="11" t="s">
        <v>17</v>
      </c>
    </row>
    <row r="2083" spans="1:20" ht="57">
      <c r="A2083" s="6">
        <v>1</v>
      </c>
      <c r="B2083" s="6"/>
      <c r="C2083" s="7" t="s">
        <v>2444</v>
      </c>
      <c r="D2083" s="8" t="s">
        <v>57</v>
      </c>
      <c r="E2083" s="9">
        <v>39291712</v>
      </c>
      <c r="F2083" s="9">
        <v>12864521</v>
      </c>
      <c r="G2083" s="9">
        <f>IFERROR(F2083-E2083,0)</f>
        <v>-26427191</v>
      </c>
      <c r="H2083" s="36">
        <f>IFERROR((F2083/E2083-1)*100,0)</f>
        <v>-67.25894509254266</v>
      </c>
      <c r="I2083" s="9">
        <v>145251253</v>
      </c>
      <c r="J2083" s="12">
        <v>8.9</v>
      </c>
      <c r="K2083" s="8" t="s">
        <v>17</v>
      </c>
      <c r="L2083" s="7" t="s">
        <v>17</v>
      </c>
      <c r="M2083" s="7" t="s">
        <v>17</v>
      </c>
      <c r="N2083" s="9"/>
      <c r="O2083" s="9"/>
      <c r="P2083" s="9"/>
      <c r="Q2083" s="9"/>
      <c r="R2083" s="10" t="s">
        <v>17</v>
      </c>
      <c r="S2083" s="10" t="s">
        <v>17</v>
      </c>
      <c r="T2083" s="11" t="s">
        <v>17</v>
      </c>
    </row>
    <row r="2084" spans="1:20" ht="28.5">
      <c r="A2084" s="6">
        <v>1</v>
      </c>
      <c r="B2084" s="6"/>
      <c r="C2084" s="7" t="s">
        <v>2445</v>
      </c>
      <c r="D2084" s="8" t="s">
        <v>17</v>
      </c>
      <c r="E2084" s="9"/>
      <c r="F2084" s="9"/>
      <c r="G2084" s="9"/>
      <c r="H2084" s="10" t="s">
        <v>17</v>
      </c>
      <c r="I2084" s="9"/>
      <c r="J2084" s="10" t="s">
        <v>17</v>
      </c>
      <c r="K2084" s="8" t="s">
        <v>22</v>
      </c>
      <c r="L2084" s="7" t="s">
        <v>2446</v>
      </c>
      <c r="M2084" s="7" t="s">
        <v>497</v>
      </c>
      <c r="N2084" s="9">
        <v>22</v>
      </c>
      <c r="O2084" s="9">
        <v>8</v>
      </c>
      <c r="P2084" s="9">
        <v>11</v>
      </c>
      <c r="Q2084" s="9">
        <v>1</v>
      </c>
      <c r="R2084" s="13">
        <v>4.5</v>
      </c>
      <c r="S2084" s="13">
        <v>-87.5</v>
      </c>
      <c r="T2084" s="11" t="s">
        <v>3539</v>
      </c>
    </row>
    <row r="2085" spans="1:20">
      <c r="A2085" s="6">
        <v>1</v>
      </c>
      <c r="B2085" s="6"/>
      <c r="C2085" s="6"/>
      <c r="D2085" s="8" t="s">
        <v>17</v>
      </c>
      <c r="E2085" s="9"/>
      <c r="F2085" s="9"/>
      <c r="G2085" s="9"/>
      <c r="H2085" s="10" t="s">
        <v>17</v>
      </c>
      <c r="I2085" s="9"/>
      <c r="J2085" s="10" t="s">
        <v>17</v>
      </c>
      <c r="K2085" s="8" t="s">
        <v>22</v>
      </c>
      <c r="L2085" s="7" t="s">
        <v>2446</v>
      </c>
      <c r="M2085" s="7" t="s">
        <v>91</v>
      </c>
      <c r="N2085" s="9">
        <v>650</v>
      </c>
      <c r="O2085" s="9">
        <v>230</v>
      </c>
      <c r="P2085" s="9">
        <v>368</v>
      </c>
      <c r="Q2085" s="9">
        <v>180</v>
      </c>
      <c r="R2085" s="13">
        <v>27.7</v>
      </c>
      <c r="S2085" s="13">
        <v>-21.7</v>
      </c>
      <c r="T2085" s="11" t="s">
        <v>2447</v>
      </c>
    </row>
    <row r="2086" spans="1:20" ht="28.5">
      <c r="A2086" s="6">
        <v>1</v>
      </c>
      <c r="B2086" s="6"/>
      <c r="C2086" s="6"/>
      <c r="D2086" s="8" t="s">
        <v>17</v>
      </c>
      <c r="E2086" s="9"/>
      <c r="F2086" s="9"/>
      <c r="G2086" s="9"/>
      <c r="H2086" s="10" t="s">
        <v>17</v>
      </c>
      <c r="I2086" s="9"/>
      <c r="J2086" s="10" t="s">
        <v>17</v>
      </c>
      <c r="K2086" s="8" t="s">
        <v>22</v>
      </c>
      <c r="L2086" s="7" t="s">
        <v>2448</v>
      </c>
      <c r="M2086" s="7" t="s">
        <v>352</v>
      </c>
      <c r="N2086" s="9">
        <v>200</v>
      </c>
      <c r="O2086" s="9">
        <v>40</v>
      </c>
      <c r="P2086" s="9">
        <v>101</v>
      </c>
      <c r="Q2086" s="9">
        <v>24</v>
      </c>
      <c r="R2086" s="13">
        <v>12</v>
      </c>
      <c r="S2086" s="13">
        <v>-40</v>
      </c>
      <c r="T2086" s="11" t="s">
        <v>3540</v>
      </c>
    </row>
    <row r="2087" spans="1:20">
      <c r="A2087" s="6">
        <v>1</v>
      </c>
      <c r="B2087" s="6"/>
      <c r="C2087" s="6"/>
      <c r="D2087" s="8" t="s">
        <v>17</v>
      </c>
      <c r="E2087" s="9"/>
      <c r="F2087" s="9"/>
      <c r="G2087" s="9"/>
      <c r="H2087" s="10" t="s">
        <v>17</v>
      </c>
      <c r="I2087" s="9"/>
      <c r="J2087" s="10" t="s">
        <v>17</v>
      </c>
      <c r="K2087" s="8" t="s">
        <v>22</v>
      </c>
      <c r="L2087" s="7" t="s">
        <v>2449</v>
      </c>
      <c r="M2087" s="7" t="s">
        <v>44</v>
      </c>
      <c r="N2087" s="9">
        <v>10</v>
      </c>
      <c r="O2087" s="9">
        <v>0</v>
      </c>
      <c r="P2087" s="9">
        <v>2</v>
      </c>
      <c r="Q2087" s="9">
        <v>0</v>
      </c>
      <c r="R2087" s="13">
        <v>0</v>
      </c>
      <c r="S2087" s="13">
        <v>0</v>
      </c>
      <c r="T2087" s="11" t="s">
        <v>17</v>
      </c>
    </row>
    <row r="2088" spans="1:20" ht="57">
      <c r="A2088" s="6">
        <v>1</v>
      </c>
      <c r="B2088" s="6"/>
      <c r="C2088" s="6"/>
      <c r="D2088" s="8" t="s">
        <v>17</v>
      </c>
      <c r="E2088" s="9"/>
      <c r="F2088" s="9"/>
      <c r="G2088" s="9"/>
      <c r="H2088" s="10" t="s">
        <v>17</v>
      </c>
      <c r="I2088" s="9"/>
      <c r="J2088" s="10" t="s">
        <v>17</v>
      </c>
      <c r="K2088" s="8" t="s">
        <v>22</v>
      </c>
      <c r="L2088" s="7" t="s">
        <v>2450</v>
      </c>
      <c r="M2088" s="7" t="s">
        <v>1441</v>
      </c>
      <c r="N2088" s="9">
        <v>100</v>
      </c>
      <c r="O2088" s="9">
        <v>10</v>
      </c>
      <c r="P2088" s="9">
        <v>17</v>
      </c>
      <c r="Q2088" s="9">
        <v>5</v>
      </c>
      <c r="R2088" s="13">
        <v>5</v>
      </c>
      <c r="S2088" s="13">
        <v>-50</v>
      </c>
      <c r="T2088" s="11" t="s">
        <v>2451</v>
      </c>
    </row>
    <row r="2089" spans="1:20">
      <c r="A2089" s="6">
        <v>1</v>
      </c>
      <c r="B2089" s="6"/>
      <c r="C2089" s="6"/>
      <c r="D2089" s="6"/>
      <c r="E2089" s="6"/>
      <c r="F2089" s="6"/>
      <c r="G2089" s="6"/>
      <c r="H2089" s="6"/>
      <c r="I2089" s="6"/>
      <c r="J2089" s="6"/>
      <c r="K2089" s="6"/>
      <c r="L2089" s="6"/>
      <c r="M2089" s="6"/>
      <c r="N2089" s="6"/>
      <c r="O2089" s="6"/>
      <c r="P2089" s="6"/>
      <c r="Q2089" s="6"/>
      <c r="R2089" s="6"/>
      <c r="S2089" s="6"/>
      <c r="T2089" s="11"/>
    </row>
    <row r="2090" spans="1:20">
      <c r="A2090" s="6">
        <v>1</v>
      </c>
      <c r="B2090" s="6"/>
      <c r="C2090" s="6"/>
      <c r="D2090" s="8" t="s">
        <v>17</v>
      </c>
      <c r="E2090" s="9"/>
      <c r="F2090" s="9"/>
      <c r="G2090" s="9"/>
      <c r="H2090" s="10" t="s">
        <v>17</v>
      </c>
      <c r="I2090" s="9"/>
      <c r="J2090" s="10" t="s">
        <v>17</v>
      </c>
      <c r="K2090" s="8" t="s">
        <v>22</v>
      </c>
      <c r="L2090" s="7" t="s">
        <v>2452</v>
      </c>
      <c r="M2090" s="7" t="s">
        <v>448</v>
      </c>
      <c r="N2090" s="9">
        <v>25</v>
      </c>
      <c r="O2090" s="9">
        <v>11</v>
      </c>
      <c r="P2090" s="9">
        <v>19</v>
      </c>
      <c r="Q2090" s="9">
        <v>18</v>
      </c>
      <c r="R2090" s="13">
        <v>72</v>
      </c>
      <c r="S2090" s="13">
        <v>63.6</v>
      </c>
      <c r="T2090" s="11" t="s">
        <v>2453</v>
      </c>
    </row>
    <row r="2091" spans="1:20" ht="28.5">
      <c r="A2091" s="6">
        <v>1</v>
      </c>
      <c r="B2091" s="6"/>
      <c r="C2091" s="6"/>
      <c r="D2091" s="8" t="s">
        <v>17</v>
      </c>
      <c r="E2091" s="9"/>
      <c r="F2091" s="9"/>
      <c r="G2091" s="9"/>
      <c r="H2091" s="10" t="s">
        <v>17</v>
      </c>
      <c r="I2091" s="9"/>
      <c r="J2091" s="10" t="s">
        <v>17</v>
      </c>
      <c r="K2091" s="8" t="s">
        <v>22</v>
      </c>
      <c r="L2091" s="7" t="s">
        <v>2452</v>
      </c>
      <c r="M2091" s="7" t="s">
        <v>643</v>
      </c>
      <c r="N2091" s="9">
        <v>10</v>
      </c>
      <c r="O2091" s="9">
        <v>4</v>
      </c>
      <c r="P2091" s="9">
        <v>2</v>
      </c>
      <c r="Q2091" s="9">
        <v>13</v>
      </c>
      <c r="R2091" s="13">
        <v>130</v>
      </c>
      <c r="S2091" s="13">
        <v>225</v>
      </c>
      <c r="T2091" s="11" t="s">
        <v>2454</v>
      </c>
    </row>
    <row r="2092" spans="1:20" ht="42.75">
      <c r="A2092" s="6">
        <v>1</v>
      </c>
      <c r="B2092" s="6"/>
      <c r="C2092" s="6"/>
      <c r="D2092" s="8" t="s">
        <v>17</v>
      </c>
      <c r="E2092" s="9"/>
      <c r="F2092" s="9"/>
      <c r="G2092" s="9"/>
      <c r="H2092" s="10" t="s">
        <v>17</v>
      </c>
      <c r="I2092" s="9"/>
      <c r="J2092" s="10" t="s">
        <v>17</v>
      </c>
      <c r="K2092" s="8" t="s">
        <v>22</v>
      </c>
      <c r="L2092" s="7" t="s">
        <v>2455</v>
      </c>
      <c r="M2092" s="7" t="s">
        <v>39</v>
      </c>
      <c r="N2092" s="9">
        <v>14</v>
      </c>
      <c r="O2092" s="9">
        <v>6</v>
      </c>
      <c r="P2092" s="9">
        <v>6</v>
      </c>
      <c r="Q2092" s="9">
        <v>8</v>
      </c>
      <c r="R2092" s="13">
        <v>57.1</v>
      </c>
      <c r="S2092" s="13">
        <v>33.299999999999997</v>
      </c>
      <c r="T2092" s="11" t="s">
        <v>3541</v>
      </c>
    </row>
    <row r="2093" spans="1:20" ht="42.75">
      <c r="A2093" s="6">
        <v>1</v>
      </c>
      <c r="B2093" s="6"/>
      <c r="C2093" s="6"/>
      <c r="D2093" s="8" t="s">
        <v>17</v>
      </c>
      <c r="E2093" s="9"/>
      <c r="F2093" s="9"/>
      <c r="G2093" s="9"/>
      <c r="H2093" s="10" t="s">
        <v>17</v>
      </c>
      <c r="I2093" s="9"/>
      <c r="J2093" s="10" t="s">
        <v>17</v>
      </c>
      <c r="K2093" s="8" t="s">
        <v>22</v>
      </c>
      <c r="L2093" s="7" t="s">
        <v>2456</v>
      </c>
      <c r="M2093" s="7" t="s">
        <v>44</v>
      </c>
      <c r="N2093" s="9">
        <v>6</v>
      </c>
      <c r="O2093" s="9">
        <v>3</v>
      </c>
      <c r="P2093" s="9">
        <v>3</v>
      </c>
      <c r="Q2093" s="9">
        <v>5</v>
      </c>
      <c r="R2093" s="13">
        <v>83.3</v>
      </c>
      <c r="S2093" s="13">
        <v>66.7</v>
      </c>
      <c r="T2093" s="11" t="s">
        <v>3542</v>
      </c>
    </row>
    <row r="2094" spans="1:20" ht="85.5">
      <c r="A2094" s="6">
        <v>1</v>
      </c>
      <c r="B2094" s="6"/>
      <c r="C2094" s="6"/>
      <c r="D2094" s="8" t="s">
        <v>17</v>
      </c>
      <c r="E2094" s="9"/>
      <c r="F2094" s="9"/>
      <c r="G2094" s="9"/>
      <c r="H2094" s="10" t="s">
        <v>17</v>
      </c>
      <c r="I2094" s="9"/>
      <c r="J2094" s="10" t="s">
        <v>17</v>
      </c>
      <c r="K2094" s="8" t="s">
        <v>22</v>
      </c>
      <c r="L2094" s="7" t="s">
        <v>2457</v>
      </c>
      <c r="M2094" s="7" t="s">
        <v>2458</v>
      </c>
      <c r="N2094" s="9">
        <v>25</v>
      </c>
      <c r="O2094" s="9">
        <v>8</v>
      </c>
      <c r="P2094" s="34" t="s">
        <v>3217</v>
      </c>
      <c r="Q2094" s="9">
        <v>0</v>
      </c>
      <c r="R2094" s="13">
        <v>0</v>
      </c>
      <c r="S2094" s="13">
        <v>0</v>
      </c>
      <c r="T2094" s="11" t="s">
        <v>2459</v>
      </c>
    </row>
    <row r="2095" spans="1:20">
      <c r="A2095" s="6">
        <v>1</v>
      </c>
      <c r="B2095" s="6"/>
      <c r="C2095" s="6"/>
      <c r="D2095" s="6"/>
      <c r="E2095" s="6"/>
      <c r="F2095" s="6"/>
      <c r="G2095" s="6"/>
      <c r="H2095" s="6"/>
      <c r="I2095" s="6"/>
      <c r="J2095" s="6"/>
      <c r="K2095" s="6"/>
      <c r="L2095" s="6"/>
      <c r="M2095" s="6"/>
      <c r="N2095" s="6"/>
      <c r="O2095" s="6"/>
      <c r="P2095" s="6"/>
      <c r="Q2095" s="6"/>
      <c r="R2095" s="6"/>
      <c r="S2095" s="6"/>
      <c r="T2095" s="11"/>
    </row>
    <row r="2096" spans="1:20" ht="42.75">
      <c r="A2096" s="6">
        <v>1</v>
      </c>
      <c r="B2096" s="6"/>
      <c r="C2096" s="7" t="s">
        <v>2460</v>
      </c>
      <c r="D2096" s="8" t="s">
        <v>57</v>
      </c>
      <c r="E2096" s="9">
        <v>1358699646</v>
      </c>
      <c r="F2096" s="9">
        <v>1676818379</v>
      </c>
      <c r="G2096" s="9">
        <f>IFERROR(F2096-E2096,0)</f>
        <v>318118733</v>
      </c>
      <c r="H2096" s="36">
        <f>IFERROR((F2096/E2096-1)*100,0)</f>
        <v>23.413469925935338</v>
      </c>
      <c r="I2096" s="9">
        <v>3480657168</v>
      </c>
      <c r="J2096" s="12">
        <v>48.2</v>
      </c>
      <c r="K2096" s="8" t="s">
        <v>17</v>
      </c>
      <c r="L2096" s="7" t="s">
        <v>17</v>
      </c>
      <c r="M2096" s="7" t="s">
        <v>17</v>
      </c>
      <c r="N2096" s="9"/>
      <c r="O2096" s="9"/>
      <c r="P2096" s="9"/>
      <c r="Q2096" s="9"/>
      <c r="R2096" s="10" t="s">
        <v>17</v>
      </c>
      <c r="S2096" s="10" t="s">
        <v>17</v>
      </c>
      <c r="T2096" s="11" t="s">
        <v>17</v>
      </c>
    </row>
    <row r="2097" spans="1:20" ht="42.75">
      <c r="A2097" s="6">
        <v>1</v>
      </c>
      <c r="B2097" s="6"/>
      <c r="C2097" s="7" t="s">
        <v>2461</v>
      </c>
      <c r="D2097" s="8" t="s">
        <v>17</v>
      </c>
      <c r="E2097" s="9"/>
      <c r="F2097" s="9"/>
      <c r="G2097" s="9"/>
      <c r="H2097" s="10" t="s">
        <v>17</v>
      </c>
      <c r="I2097" s="9"/>
      <c r="J2097" s="10" t="s">
        <v>17</v>
      </c>
      <c r="K2097" s="8" t="s">
        <v>22</v>
      </c>
      <c r="L2097" s="7" t="s">
        <v>2462</v>
      </c>
      <c r="M2097" s="7" t="s">
        <v>931</v>
      </c>
      <c r="N2097" s="9">
        <v>39268992</v>
      </c>
      <c r="O2097" s="9">
        <v>21291555</v>
      </c>
      <c r="P2097" s="9">
        <v>21349452</v>
      </c>
      <c r="Q2097" s="9">
        <v>22177053</v>
      </c>
      <c r="R2097" s="13">
        <v>56.5</v>
      </c>
      <c r="S2097" s="13">
        <v>4.2</v>
      </c>
      <c r="T2097" s="11" t="s">
        <v>3543</v>
      </c>
    </row>
    <row r="2098" spans="1:20" ht="28.5">
      <c r="A2098" s="6">
        <v>1</v>
      </c>
      <c r="B2098" s="6"/>
      <c r="C2098" s="6"/>
      <c r="D2098" s="8" t="s">
        <v>17</v>
      </c>
      <c r="E2098" s="9"/>
      <c r="F2098" s="9"/>
      <c r="G2098" s="9"/>
      <c r="H2098" s="10" t="s">
        <v>17</v>
      </c>
      <c r="I2098" s="9"/>
      <c r="J2098" s="10" t="s">
        <v>17</v>
      </c>
      <c r="K2098" s="8" t="s">
        <v>22</v>
      </c>
      <c r="L2098" s="7" t="s">
        <v>2463</v>
      </c>
      <c r="M2098" s="7" t="s">
        <v>2464</v>
      </c>
      <c r="N2098" s="9">
        <v>751541</v>
      </c>
      <c r="O2098" s="9">
        <v>375770</v>
      </c>
      <c r="P2098" s="9">
        <v>354867</v>
      </c>
      <c r="Q2098" s="9">
        <v>41263</v>
      </c>
      <c r="R2098" s="13">
        <v>5.5</v>
      </c>
      <c r="S2098" s="13">
        <v>-89</v>
      </c>
      <c r="T2098" s="11" t="s">
        <v>2465</v>
      </c>
    </row>
    <row r="2099" spans="1:20" ht="28.5">
      <c r="A2099" s="6">
        <v>1</v>
      </c>
      <c r="B2099" s="6"/>
      <c r="C2099" s="6"/>
      <c r="D2099" s="8" t="s">
        <v>17</v>
      </c>
      <c r="E2099" s="9"/>
      <c r="F2099" s="9"/>
      <c r="G2099" s="9"/>
      <c r="H2099" s="10" t="s">
        <v>17</v>
      </c>
      <c r="I2099" s="9"/>
      <c r="J2099" s="10" t="s">
        <v>17</v>
      </c>
      <c r="K2099" s="8" t="s">
        <v>22</v>
      </c>
      <c r="L2099" s="7" t="s">
        <v>2466</v>
      </c>
      <c r="M2099" s="7" t="s">
        <v>2464</v>
      </c>
      <c r="N2099" s="9">
        <v>713964</v>
      </c>
      <c r="O2099" s="9">
        <v>356982</v>
      </c>
      <c r="P2099" s="9">
        <v>343897</v>
      </c>
      <c r="Q2099" s="9">
        <v>49782</v>
      </c>
      <c r="R2099" s="13">
        <v>7</v>
      </c>
      <c r="S2099" s="13">
        <v>-86.1</v>
      </c>
      <c r="T2099" s="11" t="s">
        <v>2465</v>
      </c>
    </row>
    <row r="2100" spans="1:20" ht="28.5">
      <c r="A2100" s="6">
        <v>1</v>
      </c>
      <c r="B2100" s="6"/>
      <c r="C2100" s="6"/>
      <c r="D2100" s="8" t="s">
        <v>17</v>
      </c>
      <c r="E2100" s="9"/>
      <c r="F2100" s="9"/>
      <c r="G2100" s="9"/>
      <c r="H2100" s="10" t="s">
        <v>17</v>
      </c>
      <c r="I2100" s="9"/>
      <c r="J2100" s="10" t="s">
        <v>17</v>
      </c>
      <c r="K2100" s="8" t="s">
        <v>22</v>
      </c>
      <c r="L2100" s="7" t="s">
        <v>2467</v>
      </c>
      <c r="M2100" s="7" t="s">
        <v>2464</v>
      </c>
      <c r="N2100" s="9">
        <v>713964</v>
      </c>
      <c r="O2100" s="9">
        <v>356982</v>
      </c>
      <c r="P2100" s="9">
        <v>341722</v>
      </c>
      <c r="Q2100" s="9">
        <v>49458</v>
      </c>
      <c r="R2100" s="13">
        <v>6.9</v>
      </c>
      <c r="S2100" s="13">
        <v>-86.1</v>
      </c>
      <c r="T2100" s="11" t="s">
        <v>2465</v>
      </c>
    </row>
    <row r="2101" spans="1:20" ht="28.5">
      <c r="A2101" s="6">
        <v>1</v>
      </c>
      <c r="B2101" s="6"/>
      <c r="C2101" s="6"/>
      <c r="D2101" s="8" t="s">
        <v>17</v>
      </c>
      <c r="E2101" s="9"/>
      <c r="F2101" s="9"/>
      <c r="G2101" s="9"/>
      <c r="H2101" s="10" t="s">
        <v>17</v>
      </c>
      <c r="I2101" s="9"/>
      <c r="J2101" s="10" t="s">
        <v>17</v>
      </c>
      <c r="K2101" s="8" t="s">
        <v>22</v>
      </c>
      <c r="L2101" s="7" t="s">
        <v>2468</v>
      </c>
      <c r="M2101" s="7" t="s">
        <v>2464</v>
      </c>
      <c r="N2101" s="9">
        <v>713964</v>
      </c>
      <c r="O2101" s="9">
        <v>356982</v>
      </c>
      <c r="P2101" s="9">
        <v>341722</v>
      </c>
      <c r="Q2101" s="9">
        <v>49458</v>
      </c>
      <c r="R2101" s="13">
        <v>6.9</v>
      </c>
      <c r="S2101" s="13">
        <v>-86.1</v>
      </c>
      <c r="T2101" s="11" t="s">
        <v>2465</v>
      </c>
    </row>
    <row r="2102" spans="1:20" ht="28.5">
      <c r="A2102" s="6">
        <v>1</v>
      </c>
      <c r="B2102" s="6"/>
      <c r="C2102" s="6"/>
      <c r="D2102" s="8" t="s">
        <v>17</v>
      </c>
      <c r="E2102" s="9"/>
      <c r="F2102" s="9"/>
      <c r="G2102" s="9"/>
      <c r="H2102" s="10" t="s">
        <v>17</v>
      </c>
      <c r="I2102" s="9"/>
      <c r="J2102" s="10" t="s">
        <v>17</v>
      </c>
      <c r="K2102" s="8" t="s">
        <v>22</v>
      </c>
      <c r="L2102" s="7" t="s">
        <v>2469</v>
      </c>
      <c r="M2102" s="7" t="s">
        <v>2464</v>
      </c>
      <c r="N2102" s="9">
        <v>713964</v>
      </c>
      <c r="O2102" s="9">
        <v>356982</v>
      </c>
      <c r="P2102" s="9">
        <v>324168</v>
      </c>
      <c r="Q2102" s="9">
        <v>37166</v>
      </c>
      <c r="R2102" s="13">
        <v>5.2</v>
      </c>
      <c r="S2102" s="13">
        <v>-89.6</v>
      </c>
      <c r="T2102" s="11" t="s">
        <v>2465</v>
      </c>
    </row>
    <row r="2103" spans="1:20" ht="28.5">
      <c r="A2103" s="6">
        <v>1</v>
      </c>
      <c r="B2103" s="6"/>
      <c r="C2103" s="6"/>
      <c r="D2103" s="8" t="s">
        <v>17</v>
      </c>
      <c r="E2103" s="9"/>
      <c r="F2103" s="9"/>
      <c r="G2103" s="9"/>
      <c r="H2103" s="10" t="s">
        <v>17</v>
      </c>
      <c r="I2103" s="9"/>
      <c r="J2103" s="10" t="s">
        <v>17</v>
      </c>
      <c r="K2103" s="8" t="s">
        <v>22</v>
      </c>
      <c r="L2103" s="7" t="s">
        <v>2470</v>
      </c>
      <c r="M2103" s="7" t="s">
        <v>2464</v>
      </c>
      <c r="N2103" s="9">
        <v>672971</v>
      </c>
      <c r="O2103" s="9">
        <v>336486</v>
      </c>
      <c r="P2103" s="9">
        <v>281579</v>
      </c>
      <c r="Q2103" s="9">
        <v>35636</v>
      </c>
      <c r="R2103" s="13">
        <v>5.3</v>
      </c>
      <c r="S2103" s="13">
        <v>-89.4</v>
      </c>
      <c r="T2103" s="11" t="s">
        <v>2465</v>
      </c>
    </row>
    <row r="2104" spans="1:20" ht="28.5">
      <c r="A2104" s="6">
        <v>1</v>
      </c>
      <c r="B2104" s="6"/>
      <c r="C2104" s="6"/>
      <c r="D2104" s="8" t="s">
        <v>17</v>
      </c>
      <c r="E2104" s="9"/>
      <c r="F2104" s="9"/>
      <c r="G2104" s="9"/>
      <c r="H2104" s="10" t="s">
        <v>17</v>
      </c>
      <c r="I2104" s="9"/>
      <c r="J2104" s="10" t="s">
        <v>17</v>
      </c>
      <c r="K2104" s="8" t="s">
        <v>22</v>
      </c>
      <c r="L2104" s="7" t="s">
        <v>2471</v>
      </c>
      <c r="M2104" s="7" t="s">
        <v>2464</v>
      </c>
      <c r="N2104" s="9">
        <v>713964</v>
      </c>
      <c r="O2104" s="9">
        <v>356982</v>
      </c>
      <c r="P2104" s="9">
        <v>324725</v>
      </c>
      <c r="Q2104" s="9">
        <v>44207</v>
      </c>
      <c r="R2104" s="13">
        <v>6.2</v>
      </c>
      <c r="S2104" s="13">
        <v>-87.6</v>
      </c>
      <c r="T2104" s="11" t="s">
        <v>2465</v>
      </c>
    </row>
    <row r="2105" spans="1:20" ht="28.5">
      <c r="A2105" s="6">
        <v>1</v>
      </c>
      <c r="B2105" s="6"/>
      <c r="C2105" s="6"/>
      <c r="D2105" s="8" t="s">
        <v>17</v>
      </c>
      <c r="E2105" s="9"/>
      <c r="F2105" s="9"/>
      <c r="G2105" s="9"/>
      <c r="H2105" s="10" t="s">
        <v>17</v>
      </c>
      <c r="I2105" s="9"/>
      <c r="J2105" s="10" t="s">
        <v>17</v>
      </c>
      <c r="K2105" s="8" t="s">
        <v>22</v>
      </c>
      <c r="L2105" s="7" t="s">
        <v>2472</v>
      </c>
      <c r="M2105" s="7" t="s">
        <v>2464</v>
      </c>
      <c r="N2105" s="9">
        <v>1017399</v>
      </c>
      <c r="O2105" s="9">
        <v>813919</v>
      </c>
      <c r="P2105" s="9">
        <v>513697</v>
      </c>
      <c r="Q2105" s="9">
        <v>613989</v>
      </c>
      <c r="R2105" s="13">
        <v>60.3</v>
      </c>
      <c r="S2105" s="13">
        <v>-24.6</v>
      </c>
      <c r="T2105" s="11" t="s">
        <v>2465</v>
      </c>
    </row>
    <row r="2106" spans="1:20" ht="57">
      <c r="A2106" s="6">
        <v>1</v>
      </c>
      <c r="B2106" s="6"/>
      <c r="C2106" s="7" t="s">
        <v>2473</v>
      </c>
      <c r="D2106" s="8" t="s">
        <v>57</v>
      </c>
      <c r="E2106" s="9">
        <v>59577302</v>
      </c>
      <c r="F2106" s="9">
        <v>56783269</v>
      </c>
      <c r="G2106" s="9">
        <f>IFERROR(F2106-E2106,0)</f>
        <v>-2794033</v>
      </c>
      <c r="H2106" s="36">
        <f>IFERROR((F2106/E2106-1)*100,0)</f>
        <v>-4.6897608757106912</v>
      </c>
      <c r="I2106" s="9">
        <v>181204886</v>
      </c>
      <c r="J2106" s="12">
        <v>31.3</v>
      </c>
      <c r="K2106" s="8" t="s">
        <v>17</v>
      </c>
      <c r="L2106" s="7" t="s">
        <v>17</v>
      </c>
      <c r="M2106" s="7" t="s">
        <v>17</v>
      </c>
      <c r="N2106" s="9"/>
      <c r="O2106" s="9"/>
      <c r="P2106" s="9"/>
      <c r="Q2106" s="9"/>
      <c r="R2106" s="10" t="s">
        <v>17</v>
      </c>
      <c r="S2106" s="10" t="s">
        <v>17</v>
      </c>
      <c r="T2106" s="11" t="s">
        <v>17</v>
      </c>
    </row>
    <row r="2107" spans="1:20" ht="28.5">
      <c r="A2107" s="6">
        <v>1</v>
      </c>
      <c r="B2107" s="6"/>
      <c r="C2107" s="7" t="s">
        <v>2437</v>
      </c>
      <c r="D2107" s="8" t="s">
        <v>17</v>
      </c>
      <c r="E2107" s="9"/>
      <c r="F2107" s="9"/>
      <c r="G2107" s="9"/>
      <c r="H2107" s="10" t="s">
        <v>17</v>
      </c>
      <c r="I2107" s="9"/>
      <c r="J2107" s="10" t="s">
        <v>17</v>
      </c>
      <c r="K2107" s="8" t="s">
        <v>22</v>
      </c>
      <c r="L2107" s="7" t="s">
        <v>182</v>
      </c>
      <c r="M2107" s="7" t="s">
        <v>91</v>
      </c>
      <c r="N2107" s="9">
        <v>3600</v>
      </c>
      <c r="O2107" s="9">
        <v>1000</v>
      </c>
      <c r="P2107" s="9">
        <v>416</v>
      </c>
      <c r="Q2107" s="9">
        <v>0</v>
      </c>
      <c r="R2107" s="13">
        <v>0</v>
      </c>
      <c r="S2107" s="13">
        <v>-100</v>
      </c>
      <c r="T2107" s="46" t="s">
        <v>3544</v>
      </c>
    </row>
    <row r="2108" spans="1:20" ht="28.5">
      <c r="A2108" s="6">
        <v>1</v>
      </c>
      <c r="B2108" s="6"/>
      <c r="C2108" s="6"/>
      <c r="D2108" s="8" t="s">
        <v>17</v>
      </c>
      <c r="E2108" s="9"/>
      <c r="F2108" s="9"/>
      <c r="G2108" s="9"/>
      <c r="H2108" s="10" t="s">
        <v>17</v>
      </c>
      <c r="I2108" s="9"/>
      <c r="J2108" s="10" t="s">
        <v>17</v>
      </c>
      <c r="K2108" s="8" t="s">
        <v>22</v>
      </c>
      <c r="L2108" s="7" t="s">
        <v>2474</v>
      </c>
      <c r="M2108" s="7" t="s">
        <v>196</v>
      </c>
      <c r="N2108" s="9">
        <v>50000</v>
      </c>
      <c r="O2108" s="9">
        <v>14000</v>
      </c>
      <c r="P2108" s="9">
        <v>125454</v>
      </c>
      <c r="Q2108" s="9">
        <v>6300</v>
      </c>
      <c r="R2108" s="13">
        <v>12.6</v>
      </c>
      <c r="S2108" s="13">
        <v>-55</v>
      </c>
      <c r="T2108" s="11" t="s">
        <v>3545</v>
      </c>
    </row>
    <row r="2109" spans="1:20" ht="42.75">
      <c r="A2109" s="6">
        <v>1</v>
      </c>
      <c r="B2109" s="6"/>
      <c r="C2109" s="6"/>
      <c r="D2109" s="8" t="s">
        <v>17</v>
      </c>
      <c r="E2109" s="9"/>
      <c r="F2109" s="9"/>
      <c r="G2109" s="9"/>
      <c r="H2109" s="10" t="s">
        <v>17</v>
      </c>
      <c r="I2109" s="9"/>
      <c r="J2109" s="10" t="s">
        <v>17</v>
      </c>
      <c r="K2109" s="8" t="s">
        <v>22</v>
      </c>
      <c r="L2109" s="7" t="s">
        <v>2475</v>
      </c>
      <c r="M2109" s="7" t="s">
        <v>2476</v>
      </c>
      <c r="N2109" s="9">
        <v>23650</v>
      </c>
      <c r="O2109" s="9">
        <v>11750</v>
      </c>
      <c r="P2109" s="9">
        <v>9356</v>
      </c>
      <c r="Q2109" s="9">
        <v>12360</v>
      </c>
      <c r="R2109" s="13">
        <v>52.3</v>
      </c>
      <c r="S2109" s="13">
        <v>5.2</v>
      </c>
      <c r="T2109" s="11" t="s">
        <v>3546</v>
      </c>
    </row>
    <row r="2110" spans="1:20">
      <c r="A2110" s="6">
        <v>1</v>
      </c>
      <c r="B2110" s="6"/>
      <c r="C2110" s="6"/>
      <c r="D2110" s="8" t="s">
        <v>17</v>
      </c>
      <c r="E2110" s="9"/>
      <c r="F2110" s="9"/>
      <c r="G2110" s="9"/>
      <c r="H2110" s="10" t="s">
        <v>17</v>
      </c>
      <c r="I2110" s="9"/>
      <c r="J2110" s="10" t="s">
        <v>17</v>
      </c>
      <c r="K2110" s="8" t="s">
        <v>22</v>
      </c>
      <c r="L2110" s="7" t="s">
        <v>2477</v>
      </c>
      <c r="M2110" s="7" t="s">
        <v>310</v>
      </c>
      <c r="N2110" s="9">
        <v>40000</v>
      </c>
      <c r="O2110" s="9">
        <v>17550</v>
      </c>
      <c r="P2110" s="9">
        <v>17550</v>
      </c>
      <c r="Q2110" s="9">
        <v>17550</v>
      </c>
      <c r="R2110" s="13">
        <v>43.9</v>
      </c>
      <c r="S2110" s="13">
        <v>0</v>
      </c>
      <c r="T2110" s="11" t="s">
        <v>17</v>
      </c>
    </row>
    <row r="2111" spans="1:20" ht="42.75">
      <c r="A2111" s="6">
        <v>1</v>
      </c>
      <c r="B2111" s="6"/>
      <c r="C2111" s="6"/>
      <c r="D2111" s="8" t="s">
        <v>17</v>
      </c>
      <c r="E2111" s="9"/>
      <c r="F2111" s="9"/>
      <c r="G2111" s="9"/>
      <c r="H2111" s="10" t="s">
        <v>17</v>
      </c>
      <c r="I2111" s="9"/>
      <c r="J2111" s="10" t="s">
        <v>17</v>
      </c>
      <c r="K2111" s="8" t="s">
        <v>22</v>
      </c>
      <c r="L2111" s="7" t="s">
        <v>2478</v>
      </c>
      <c r="M2111" s="7" t="s">
        <v>2479</v>
      </c>
      <c r="N2111" s="9">
        <v>3000</v>
      </c>
      <c r="O2111" s="9">
        <v>200</v>
      </c>
      <c r="P2111" s="9">
        <v>1047</v>
      </c>
      <c r="Q2111" s="9">
        <v>595</v>
      </c>
      <c r="R2111" s="13">
        <v>19.8</v>
      </c>
      <c r="S2111" s="13">
        <v>197.5</v>
      </c>
      <c r="T2111" s="11" t="s">
        <v>3547</v>
      </c>
    </row>
    <row r="2112" spans="1:20" ht="28.5">
      <c r="A2112" s="6">
        <v>1</v>
      </c>
      <c r="B2112" s="6"/>
      <c r="C2112" s="6"/>
      <c r="D2112" s="8" t="s">
        <v>17</v>
      </c>
      <c r="E2112" s="9"/>
      <c r="F2112" s="9"/>
      <c r="G2112" s="9"/>
      <c r="H2112" s="10" t="s">
        <v>17</v>
      </c>
      <c r="I2112" s="9"/>
      <c r="J2112" s="10" t="s">
        <v>17</v>
      </c>
      <c r="K2112" s="8" t="s">
        <v>22</v>
      </c>
      <c r="L2112" s="7" t="s">
        <v>2478</v>
      </c>
      <c r="M2112" s="7" t="s">
        <v>2480</v>
      </c>
      <c r="N2112" s="9">
        <v>4000</v>
      </c>
      <c r="O2112" s="9">
        <v>1100</v>
      </c>
      <c r="P2112" s="9">
        <v>1569</v>
      </c>
      <c r="Q2112" s="9">
        <v>2006</v>
      </c>
      <c r="R2112" s="13">
        <v>50.2</v>
      </c>
      <c r="S2112" s="13">
        <v>82.4</v>
      </c>
      <c r="T2112" s="11" t="s">
        <v>3548</v>
      </c>
    </row>
    <row r="2113" spans="1:20" ht="28.5">
      <c r="A2113" s="6">
        <v>1</v>
      </c>
      <c r="B2113" s="6"/>
      <c r="C2113" s="6"/>
      <c r="D2113" s="8" t="s">
        <v>17</v>
      </c>
      <c r="E2113" s="9"/>
      <c r="F2113" s="9"/>
      <c r="G2113" s="9"/>
      <c r="H2113" s="10" t="s">
        <v>17</v>
      </c>
      <c r="I2113" s="9"/>
      <c r="J2113" s="10" t="s">
        <v>17</v>
      </c>
      <c r="K2113" s="8" t="s">
        <v>22</v>
      </c>
      <c r="L2113" s="7" t="s">
        <v>2481</v>
      </c>
      <c r="M2113" s="7" t="s">
        <v>44</v>
      </c>
      <c r="N2113" s="9">
        <v>10</v>
      </c>
      <c r="O2113" s="9">
        <v>4</v>
      </c>
      <c r="P2113" s="9">
        <v>0</v>
      </c>
      <c r="Q2113" s="9">
        <v>0</v>
      </c>
      <c r="R2113" s="13">
        <v>0</v>
      </c>
      <c r="S2113" s="13">
        <v>100</v>
      </c>
      <c r="T2113" s="11" t="s">
        <v>3549</v>
      </c>
    </row>
    <row r="2114" spans="1:20">
      <c r="A2114" s="6">
        <v>1</v>
      </c>
      <c r="B2114" s="6"/>
      <c r="C2114" s="6"/>
      <c r="D2114" s="8" t="s">
        <v>17</v>
      </c>
      <c r="E2114" s="9"/>
      <c r="F2114" s="9"/>
      <c r="G2114" s="9"/>
      <c r="H2114" s="10" t="s">
        <v>17</v>
      </c>
      <c r="I2114" s="9"/>
      <c r="J2114" s="10" t="s">
        <v>17</v>
      </c>
      <c r="K2114" s="8" t="s">
        <v>22</v>
      </c>
      <c r="L2114" s="7" t="s">
        <v>2481</v>
      </c>
      <c r="M2114" s="7" t="s">
        <v>2482</v>
      </c>
      <c r="N2114" s="9">
        <v>1000</v>
      </c>
      <c r="O2114" s="9">
        <v>450</v>
      </c>
      <c r="P2114" s="9">
        <v>303</v>
      </c>
      <c r="Q2114" s="9">
        <v>360</v>
      </c>
      <c r="R2114" s="13">
        <v>36</v>
      </c>
      <c r="S2114" s="13">
        <v>-20</v>
      </c>
      <c r="T2114" s="11" t="s">
        <v>2453</v>
      </c>
    </row>
    <row r="2115" spans="1:20">
      <c r="A2115" s="6">
        <v>1</v>
      </c>
      <c r="B2115" s="6"/>
      <c r="C2115" s="6"/>
      <c r="D2115" s="8" t="s">
        <v>17</v>
      </c>
      <c r="E2115" s="9"/>
      <c r="F2115" s="9"/>
      <c r="G2115" s="9"/>
      <c r="H2115" s="10" t="s">
        <v>17</v>
      </c>
      <c r="I2115" s="9"/>
      <c r="J2115" s="10" t="s">
        <v>17</v>
      </c>
      <c r="K2115" s="8" t="s">
        <v>22</v>
      </c>
      <c r="L2115" s="7" t="s">
        <v>2481</v>
      </c>
      <c r="M2115" s="7" t="s">
        <v>2483</v>
      </c>
      <c r="N2115" s="9">
        <v>2500</v>
      </c>
      <c r="O2115" s="9">
        <v>1500</v>
      </c>
      <c r="P2115" s="9">
        <v>1070</v>
      </c>
      <c r="Q2115" s="9">
        <v>1500</v>
      </c>
      <c r="R2115" s="13">
        <v>60</v>
      </c>
      <c r="S2115" s="13">
        <v>0</v>
      </c>
      <c r="T2115" s="11" t="s">
        <v>17</v>
      </c>
    </row>
    <row r="2116" spans="1:20" ht="28.5">
      <c r="A2116" s="6">
        <v>1</v>
      </c>
      <c r="B2116" s="6"/>
      <c r="C2116" s="6"/>
      <c r="D2116" s="8" t="s">
        <v>17</v>
      </c>
      <c r="E2116" s="9"/>
      <c r="F2116" s="9"/>
      <c r="G2116" s="9"/>
      <c r="H2116" s="10" t="s">
        <v>17</v>
      </c>
      <c r="I2116" s="9"/>
      <c r="J2116" s="10" t="s">
        <v>17</v>
      </c>
      <c r="K2116" s="8" t="s">
        <v>22</v>
      </c>
      <c r="L2116" s="7" t="s">
        <v>2484</v>
      </c>
      <c r="M2116" s="7" t="s">
        <v>207</v>
      </c>
      <c r="N2116" s="9">
        <v>450</v>
      </c>
      <c r="O2116" s="9">
        <v>100</v>
      </c>
      <c r="P2116" s="9">
        <v>72</v>
      </c>
      <c r="Q2116" s="9">
        <v>95</v>
      </c>
      <c r="R2116" s="13">
        <v>21.1</v>
      </c>
      <c r="S2116" s="13">
        <v>-5</v>
      </c>
      <c r="T2116" s="11" t="s">
        <v>3550</v>
      </c>
    </row>
    <row r="2117" spans="1:20" ht="28.5">
      <c r="A2117" s="6">
        <v>1</v>
      </c>
      <c r="B2117" s="6"/>
      <c r="C2117" s="6"/>
      <c r="D2117" s="8" t="s">
        <v>17</v>
      </c>
      <c r="E2117" s="9"/>
      <c r="F2117" s="9"/>
      <c r="G2117" s="9"/>
      <c r="H2117" s="10" t="s">
        <v>17</v>
      </c>
      <c r="I2117" s="9"/>
      <c r="J2117" s="10" t="s">
        <v>17</v>
      </c>
      <c r="K2117" s="8" t="s">
        <v>22</v>
      </c>
      <c r="L2117" s="7" t="s">
        <v>2485</v>
      </c>
      <c r="M2117" s="7" t="s">
        <v>310</v>
      </c>
      <c r="N2117" s="9">
        <v>18000</v>
      </c>
      <c r="O2117" s="9">
        <v>9000</v>
      </c>
      <c r="P2117" s="9">
        <v>9275</v>
      </c>
      <c r="Q2117" s="9">
        <v>9220</v>
      </c>
      <c r="R2117" s="13">
        <v>51.2</v>
      </c>
      <c r="S2117" s="13">
        <v>2.4</v>
      </c>
      <c r="T2117" s="11" t="s">
        <v>3551</v>
      </c>
    </row>
    <row r="2118" spans="1:20">
      <c r="A2118" s="6">
        <v>1</v>
      </c>
      <c r="B2118" s="6"/>
      <c r="C2118" s="6"/>
      <c r="D2118" s="8" t="s">
        <v>17</v>
      </c>
      <c r="E2118" s="9"/>
      <c r="F2118" s="9"/>
      <c r="G2118" s="9"/>
      <c r="H2118" s="10" t="s">
        <v>17</v>
      </c>
      <c r="I2118" s="9"/>
      <c r="J2118" s="10" t="s">
        <v>17</v>
      </c>
      <c r="K2118" s="8" t="s">
        <v>22</v>
      </c>
      <c r="L2118" s="7" t="s">
        <v>2486</v>
      </c>
      <c r="M2118" s="7" t="s">
        <v>91</v>
      </c>
      <c r="N2118" s="9">
        <v>1000</v>
      </c>
      <c r="O2118" s="9">
        <v>450</v>
      </c>
      <c r="P2118" s="9">
        <v>303</v>
      </c>
      <c r="Q2118" s="9">
        <v>127</v>
      </c>
      <c r="R2118" s="13">
        <v>12.7</v>
      </c>
      <c r="S2118" s="13">
        <v>-71.8</v>
      </c>
      <c r="T2118" s="11" t="s">
        <v>3552</v>
      </c>
    </row>
    <row r="2119" spans="1:20" ht="99.75">
      <c r="A2119" s="6">
        <v>1</v>
      </c>
      <c r="B2119" s="6"/>
      <c r="C2119" s="6"/>
      <c r="D2119" s="8" t="s">
        <v>17</v>
      </c>
      <c r="E2119" s="9"/>
      <c r="F2119" s="9"/>
      <c r="G2119" s="9"/>
      <c r="H2119" s="10" t="s">
        <v>17</v>
      </c>
      <c r="I2119" s="9"/>
      <c r="J2119" s="10" t="s">
        <v>17</v>
      </c>
      <c r="K2119" s="8" t="s">
        <v>22</v>
      </c>
      <c r="L2119" s="7" t="s">
        <v>2487</v>
      </c>
      <c r="M2119" s="7" t="s">
        <v>216</v>
      </c>
      <c r="N2119" s="9">
        <v>24</v>
      </c>
      <c r="O2119" s="9">
        <v>12</v>
      </c>
      <c r="P2119" s="9">
        <v>11</v>
      </c>
      <c r="Q2119" s="9">
        <v>21</v>
      </c>
      <c r="R2119" s="13">
        <v>87.5</v>
      </c>
      <c r="S2119" s="13">
        <v>75</v>
      </c>
      <c r="T2119" s="11" t="s">
        <v>3553</v>
      </c>
    </row>
    <row r="2120" spans="1:20">
      <c r="A2120" s="6">
        <v>1</v>
      </c>
      <c r="B2120" s="6"/>
      <c r="C2120" s="6"/>
      <c r="D2120" s="6"/>
      <c r="E2120" s="6"/>
      <c r="F2120" s="6"/>
      <c r="G2120" s="6"/>
      <c r="H2120" s="6"/>
      <c r="I2120" s="6"/>
      <c r="J2120" s="6"/>
      <c r="K2120" s="6"/>
      <c r="L2120" s="6"/>
      <c r="M2120" s="6"/>
      <c r="N2120" s="6"/>
      <c r="O2120" s="6"/>
      <c r="P2120" s="6"/>
      <c r="Q2120" s="6"/>
      <c r="R2120" s="6"/>
      <c r="S2120" s="6"/>
      <c r="T2120" s="11"/>
    </row>
    <row r="2121" spans="1:20" ht="57">
      <c r="A2121" s="6">
        <v>1</v>
      </c>
      <c r="B2121" s="6"/>
      <c r="C2121" s="6"/>
      <c r="D2121" s="8" t="s">
        <v>17</v>
      </c>
      <c r="E2121" s="9"/>
      <c r="F2121" s="9"/>
      <c r="G2121" s="9"/>
      <c r="H2121" s="10" t="s">
        <v>17</v>
      </c>
      <c r="I2121" s="9"/>
      <c r="J2121" s="10" t="s">
        <v>17</v>
      </c>
      <c r="K2121" s="8" t="s">
        <v>22</v>
      </c>
      <c r="L2121" s="7" t="s">
        <v>2488</v>
      </c>
      <c r="M2121" s="7" t="s">
        <v>91</v>
      </c>
      <c r="N2121" s="9">
        <v>300</v>
      </c>
      <c r="O2121" s="9">
        <v>150</v>
      </c>
      <c r="P2121" s="9">
        <v>360</v>
      </c>
      <c r="Q2121" s="9">
        <v>75</v>
      </c>
      <c r="R2121" s="13">
        <v>25</v>
      </c>
      <c r="S2121" s="13">
        <v>-50</v>
      </c>
      <c r="T2121" s="11" t="s">
        <v>3554</v>
      </c>
    </row>
    <row r="2122" spans="1:20">
      <c r="A2122" s="6">
        <v>1</v>
      </c>
      <c r="B2122" s="6"/>
      <c r="C2122" s="6"/>
      <c r="D2122" s="6"/>
      <c r="E2122" s="6"/>
      <c r="F2122" s="6"/>
      <c r="G2122" s="6"/>
      <c r="H2122" s="6"/>
      <c r="I2122" s="6"/>
      <c r="J2122" s="6"/>
      <c r="K2122" s="6"/>
      <c r="L2122" s="6"/>
      <c r="M2122" s="6"/>
      <c r="N2122" s="6"/>
      <c r="O2122" s="6"/>
      <c r="P2122" s="6"/>
      <c r="Q2122" s="6"/>
      <c r="R2122" s="6"/>
      <c r="S2122" s="6"/>
      <c r="T2122" s="11"/>
    </row>
    <row r="2123" spans="1:20" ht="42.75">
      <c r="A2123" s="6">
        <v>1</v>
      </c>
      <c r="B2123" s="6"/>
      <c r="C2123" s="6"/>
      <c r="D2123" s="8" t="s">
        <v>17</v>
      </c>
      <c r="E2123" s="9"/>
      <c r="F2123" s="9"/>
      <c r="G2123" s="9"/>
      <c r="H2123" s="10" t="s">
        <v>17</v>
      </c>
      <c r="I2123" s="9"/>
      <c r="J2123" s="10" t="s">
        <v>17</v>
      </c>
      <c r="K2123" s="8" t="s">
        <v>22</v>
      </c>
      <c r="L2123" s="7" t="s">
        <v>2489</v>
      </c>
      <c r="M2123" s="7" t="s">
        <v>2490</v>
      </c>
      <c r="N2123" s="9">
        <v>4200000</v>
      </c>
      <c r="O2123" s="9">
        <v>2266664</v>
      </c>
      <c r="P2123" s="9">
        <v>549</v>
      </c>
      <c r="Q2123" s="9">
        <v>1847526</v>
      </c>
      <c r="R2123" s="13">
        <v>44</v>
      </c>
      <c r="S2123" s="13">
        <v>-18.5</v>
      </c>
      <c r="T2123" s="11" t="s">
        <v>3555</v>
      </c>
    </row>
    <row r="2124" spans="1:20" ht="28.5">
      <c r="A2124" s="6">
        <v>1</v>
      </c>
      <c r="B2124" s="6"/>
      <c r="C2124" s="6"/>
      <c r="D2124" s="8" t="s">
        <v>17</v>
      </c>
      <c r="E2124" s="9"/>
      <c r="F2124" s="9"/>
      <c r="G2124" s="9"/>
      <c r="H2124" s="10" t="s">
        <v>17</v>
      </c>
      <c r="I2124" s="9"/>
      <c r="J2124" s="10" t="s">
        <v>17</v>
      </c>
      <c r="K2124" s="8" t="s">
        <v>22</v>
      </c>
      <c r="L2124" s="7" t="s">
        <v>2491</v>
      </c>
      <c r="M2124" s="7" t="s">
        <v>2492</v>
      </c>
      <c r="N2124" s="9">
        <v>1500</v>
      </c>
      <c r="O2124" s="9">
        <v>750</v>
      </c>
      <c r="P2124" s="9">
        <v>770</v>
      </c>
      <c r="Q2124" s="9">
        <v>750</v>
      </c>
      <c r="R2124" s="13">
        <v>50</v>
      </c>
      <c r="S2124" s="13">
        <v>0</v>
      </c>
      <c r="T2124" s="11" t="s">
        <v>17</v>
      </c>
    </row>
    <row r="2125" spans="1:20">
      <c r="A2125" s="6">
        <v>1</v>
      </c>
      <c r="B2125" s="6"/>
      <c r="C2125" s="6"/>
      <c r="D2125" s="8" t="s">
        <v>17</v>
      </c>
      <c r="E2125" s="9"/>
      <c r="F2125" s="9"/>
      <c r="G2125" s="9"/>
      <c r="H2125" s="10" t="s">
        <v>17</v>
      </c>
      <c r="I2125" s="9"/>
      <c r="J2125" s="10" t="s">
        <v>17</v>
      </c>
      <c r="K2125" s="8" t="s">
        <v>22</v>
      </c>
      <c r="L2125" s="7" t="s">
        <v>2493</v>
      </c>
      <c r="M2125" s="7" t="s">
        <v>2492</v>
      </c>
      <c r="N2125" s="9">
        <v>2000</v>
      </c>
      <c r="O2125" s="9">
        <v>1050</v>
      </c>
      <c r="P2125" s="9">
        <v>1050</v>
      </c>
      <c r="Q2125" s="9">
        <v>1050</v>
      </c>
      <c r="R2125" s="13">
        <v>52.5</v>
      </c>
      <c r="S2125" s="13">
        <v>0</v>
      </c>
      <c r="T2125" s="11" t="s">
        <v>17</v>
      </c>
    </row>
    <row r="2126" spans="1:20">
      <c r="A2126" s="6">
        <v>1</v>
      </c>
      <c r="B2126" s="6"/>
      <c r="C2126" s="6"/>
      <c r="D2126" s="8" t="s">
        <v>17</v>
      </c>
      <c r="E2126" s="9"/>
      <c r="F2126" s="9"/>
      <c r="G2126" s="9"/>
      <c r="H2126" s="10" t="s">
        <v>17</v>
      </c>
      <c r="I2126" s="9"/>
      <c r="J2126" s="10" t="s">
        <v>17</v>
      </c>
      <c r="K2126" s="8" t="s">
        <v>22</v>
      </c>
      <c r="L2126" s="7" t="s">
        <v>2494</v>
      </c>
      <c r="M2126" s="7" t="s">
        <v>2495</v>
      </c>
      <c r="N2126" s="9">
        <v>400</v>
      </c>
      <c r="O2126" s="9">
        <v>200</v>
      </c>
      <c r="P2126" s="9">
        <v>240</v>
      </c>
      <c r="Q2126" s="9">
        <v>200</v>
      </c>
      <c r="R2126" s="13">
        <v>50</v>
      </c>
      <c r="S2126" s="13">
        <v>0</v>
      </c>
      <c r="T2126" s="11" t="s">
        <v>17</v>
      </c>
    </row>
    <row r="2127" spans="1:20">
      <c r="A2127" s="6">
        <v>1</v>
      </c>
      <c r="B2127" s="6"/>
      <c r="C2127" s="6"/>
      <c r="D2127" s="8" t="s">
        <v>17</v>
      </c>
      <c r="E2127" s="9"/>
      <c r="F2127" s="9"/>
      <c r="G2127" s="9"/>
      <c r="H2127" s="10" t="s">
        <v>17</v>
      </c>
      <c r="I2127" s="9"/>
      <c r="J2127" s="10" t="s">
        <v>17</v>
      </c>
      <c r="K2127" s="8" t="s">
        <v>22</v>
      </c>
      <c r="L2127" s="7" t="s">
        <v>2496</v>
      </c>
      <c r="M2127" s="7" t="s">
        <v>2492</v>
      </c>
      <c r="N2127" s="9">
        <v>500</v>
      </c>
      <c r="O2127" s="9">
        <v>230</v>
      </c>
      <c r="P2127" s="9">
        <v>230</v>
      </c>
      <c r="Q2127" s="9">
        <v>230</v>
      </c>
      <c r="R2127" s="13">
        <v>46</v>
      </c>
      <c r="S2127" s="13">
        <v>0</v>
      </c>
      <c r="T2127" s="11" t="s">
        <v>17</v>
      </c>
    </row>
    <row r="2128" spans="1:20" ht="42.75">
      <c r="A2128" s="6">
        <v>1</v>
      </c>
      <c r="B2128" s="6"/>
      <c r="C2128" s="6"/>
      <c r="D2128" s="8" t="s">
        <v>17</v>
      </c>
      <c r="E2128" s="9"/>
      <c r="F2128" s="9"/>
      <c r="G2128" s="9"/>
      <c r="H2128" s="10" t="s">
        <v>17</v>
      </c>
      <c r="I2128" s="9"/>
      <c r="J2128" s="10" t="s">
        <v>17</v>
      </c>
      <c r="K2128" s="8" t="s">
        <v>22</v>
      </c>
      <c r="L2128" s="7" t="s">
        <v>2497</v>
      </c>
      <c r="M2128" s="7" t="s">
        <v>310</v>
      </c>
      <c r="N2128" s="9">
        <v>1000</v>
      </c>
      <c r="O2128" s="9">
        <v>500</v>
      </c>
      <c r="P2128" s="9">
        <v>200</v>
      </c>
      <c r="Q2128" s="9">
        <v>250</v>
      </c>
      <c r="R2128" s="13">
        <v>25</v>
      </c>
      <c r="S2128" s="13">
        <v>-50</v>
      </c>
      <c r="T2128" s="11" t="s">
        <v>3556</v>
      </c>
    </row>
    <row r="2129" spans="1:20" ht="42.75">
      <c r="A2129" s="6">
        <v>1</v>
      </c>
      <c r="B2129" s="6"/>
      <c r="C2129" s="6"/>
      <c r="D2129" s="8" t="s">
        <v>17</v>
      </c>
      <c r="E2129" s="9"/>
      <c r="F2129" s="9"/>
      <c r="G2129" s="9"/>
      <c r="H2129" s="10" t="s">
        <v>17</v>
      </c>
      <c r="I2129" s="9"/>
      <c r="J2129" s="10" t="s">
        <v>17</v>
      </c>
      <c r="K2129" s="8" t="s">
        <v>22</v>
      </c>
      <c r="L2129" s="7" t="s">
        <v>2498</v>
      </c>
      <c r="M2129" s="7" t="s">
        <v>2464</v>
      </c>
      <c r="N2129" s="9">
        <v>60000</v>
      </c>
      <c r="O2129" s="9">
        <v>37000</v>
      </c>
      <c r="P2129" s="9">
        <v>35200</v>
      </c>
      <c r="Q2129" s="9">
        <v>39050</v>
      </c>
      <c r="R2129" s="13">
        <v>65.099999999999994</v>
      </c>
      <c r="S2129" s="13">
        <v>5.5</v>
      </c>
      <c r="T2129" s="11" t="s">
        <v>3557</v>
      </c>
    </row>
    <row r="2130" spans="1:20">
      <c r="A2130" s="6">
        <v>1</v>
      </c>
      <c r="B2130" s="6"/>
      <c r="C2130" s="6"/>
      <c r="D2130" s="6"/>
      <c r="E2130" s="6"/>
      <c r="F2130" s="6"/>
      <c r="G2130" s="6"/>
      <c r="H2130" s="6"/>
      <c r="I2130" s="6"/>
      <c r="J2130" s="6"/>
      <c r="K2130" s="6"/>
      <c r="L2130" s="6"/>
      <c r="M2130" s="6"/>
      <c r="N2130" s="6"/>
      <c r="O2130" s="6"/>
      <c r="P2130" s="6"/>
      <c r="Q2130" s="6"/>
      <c r="R2130" s="6"/>
      <c r="S2130" s="6"/>
      <c r="T2130" s="11"/>
    </row>
    <row r="2131" spans="1:20" ht="28.5">
      <c r="A2131" s="6">
        <v>1</v>
      </c>
      <c r="B2131" s="6"/>
      <c r="C2131" s="6"/>
      <c r="D2131" s="8" t="s">
        <v>17</v>
      </c>
      <c r="E2131" s="9"/>
      <c r="F2131" s="9"/>
      <c r="G2131" s="9"/>
      <c r="H2131" s="10" t="s">
        <v>17</v>
      </c>
      <c r="I2131" s="9"/>
      <c r="J2131" s="10" t="s">
        <v>17</v>
      </c>
      <c r="K2131" s="8" t="s">
        <v>22</v>
      </c>
      <c r="L2131" s="7" t="s">
        <v>2499</v>
      </c>
      <c r="M2131" s="7" t="s">
        <v>2500</v>
      </c>
      <c r="N2131" s="9">
        <v>27000</v>
      </c>
      <c r="O2131" s="9">
        <v>14000</v>
      </c>
      <c r="P2131" s="9">
        <v>10310</v>
      </c>
      <c r="Q2131" s="9">
        <v>13920</v>
      </c>
      <c r="R2131" s="13">
        <v>51.6</v>
      </c>
      <c r="S2131" s="13">
        <v>-0.6</v>
      </c>
      <c r="T2131" s="11" t="s">
        <v>2345</v>
      </c>
    </row>
    <row r="2132" spans="1:20" ht="57">
      <c r="A2132" s="6">
        <v>1</v>
      </c>
      <c r="B2132" s="6"/>
      <c r="C2132" s="6"/>
      <c r="D2132" s="8" t="s">
        <v>17</v>
      </c>
      <c r="E2132" s="9"/>
      <c r="F2132" s="9"/>
      <c r="G2132" s="9"/>
      <c r="H2132" s="10" t="s">
        <v>17</v>
      </c>
      <c r="I2132" s="9"/>
      <c r="J2132" s="10" t="s">
        <v>17</v>
      </c>
      <c r="K2132" s="8" t="s">
        <v>22</v>
      </c>
      <c r="L2132" s="7" t="s">
        <v>2501</v>
      </c>
      <c r="M2132" s="7" t="s">
        <v>2502</v>
      </c>
      <c r="N2132" s="9">
        <v>40</v>
      </c>
      <c r="O2132" s="9">
        <v>10</v>
      </c>
      <c r="P2132" s="9">
        <v>24</v>
      </c>
      <c r="Q2132" s="9">
        <v>20</v>
      </c>
      <c r="R2132" s="10" t="s">
        <v>62</v>
      </c>
      <c r="S2132" s="13">
        <v>100</v>
      </c>
      <c r="T2132" s="11" t="s">
        <v>3558</v>
      </c>
    </row>
    <row r="2133" spans="1:20">
      <c r="A2133" s="6">
        <v>1</v>
      </c>
      <c r="B2133" s="6"/>
      <c r="C2133" s="6"/>
      <c r="D2133" s="6"/>
      <c r="E2133" s="6"/>
      <c r="F2133" s="6"/>
      <c r="G2133" s="6"/>
      <c r="H2133" s="6"/>
      <c r="I2133" s="6"/>
      <c r="J2133" s="6"/>
      <c r="K2133" s="6"/>
      <c r="L2133" s="6"/>
      <c r="M2133" s="6"/>
      <c r="N2133" s="6"/>
      <c r="O2133" s="6"/>
      <c r="P2133" s="6"/>
      <c r="Q2133" s="6"/>
      <c r="R2133" s="6"/>
      <c r="S2133" s="6"/>
      <c r="T2133" s="11"/>
    </row>
    <row r="2134" spans="1:20" ht="42.75">
      <c r="A2134" s="6">
        <v>1</v>
      </c>
      <c r="B2134" s="6"/>
      <c r="C2134" s="7" t="s">
        <v>2503</v>
      </c>
      <c r="D2134" s="8" t="s">
        <v>57</v>
      </c>
      <c r="E2134" s="9">
        <v>454495573</v>
      </c>
      <c r="F2134" s="9">
        <v>713361082</v>
      </c>
      <c r="G2134" s="9">
        <f>IFERROR(F2134-E2134,0)</f>
        <v>258865509</v>
      </c>
      <c r="H2134" s="36">
        <f>IFERROR((F2134/E2134-1)*100,0)</f>
        <v>56.956662369954493</v>
      </c>
      <c r="I2134" s="9">
        <v>1458468294</v>
      </c>
      <c r="J2134" s="12">
        <v>48.9</v>
      </c>
      <c r="K2134" s="8" t="s">
        <v>17</v>
      </c>
      <c r="L2134" s="7" t="s">
        <v>17</v>
      </c>
      <c r="M2134" s="7" t="s">
        <v>17</v>
      </c>
      <c r="N2134" s="9"/>
      <c r="O2134" s="9"/>
      <c r="P2134" s="9"/>
      <c r="Q2134" s="9"/>
      <c r="R2134" s="10" t="s">
        <v>17</v>
      </c>
      <c r="S2134" s="10" t="s">
        <v>17</v>
      </c>
      <c r="T2134" s="11" t="s">
        <v>17</v>
      </c>
    </row>
    <row r="2135" spans="1:20" ht="42.75">
      <c r="A2135" s="6">
        <v>1</v>
      </c>
      <c r="B2135" s="6"/>
      <c r="C2135" s="7" t="s">
        <v>2504</v>
      </c>
      <c r="D2135" s="8" t="s">
        <v>17</v>
      </c>
      <c r="E2135" s="9"/>
      <c r="F2135" s="9"/>
      <c r="G2135" s="9"/>
      <c r="H2135" s="10" t="s">
        <v>17</v>
      </c>
      <c r="I2135" s="9"/>
      <c r="J2135" s="10" t="s">
        <v>17</v>
      </c>
      <c r="K2135" s="8" t="s">
        <v>22</v>
      </c>
      <c r="L2135" s="7" t="s">
        <v>1127</v>
      </c>
      <c r="M2135" s="7" t="s">
        <v>1980</v>
      </c>
      <c r="N2135" s="9">
        <v>110000</v>
      </c>
      <c r="O2135" s="9">
        <v>33000</v>
      </c>
      <c r="P2135" s="9">
        <v>19089</v>
      </c>
      <c r="Q2135" s="9">
        <v>4899</v>
      </c>
      <c r="R2135" s="13">
        <v>4.5</v>
      </c>
      <c r="S2135" s="13">
        <v>-85.2</v>
      </c>
      <c r="T2135" s="11" t="s">
        <v>3559</v>
      </c>
    </row>
    <row r="2136" spans="1:20" ht="57">
      <c r="A2136" s="6">
        <v>1</v>
      </c>
      <c r="B2136" s="6"/>
      <c r="C2136" s="6"/>
      <c r="D2136" s="8" t="s">
        <v>17</v>
      </c>
      <c r="E2136" s="9"/>
      <c r="F2136" s="9"/>
      <c r="G2136" s="9"/>
      <c r="H2136" s="10" t="s">
        <v>17</v>
      </c>
      <c r="I2136" s="9"/>
      <c r="J2136" s="10" t="s">
        <v>17</v>
      </c>
      <c r="K2136" s="8" t="s">
        <v>22</v>
      </c>
      <c r="L2136" s="7" t="s">
        <v>2505</v>
      </c>
      <c r="M2136" s="7" t="s">
        <v>231</v>
      </c>
      <c r="N2136" s="9">
        <v>49000</v>
      </c>
      <c r="O2136" s="9">
        <v>47000</v>
      </c>
      <c r="P2136" s="9">
        <v>41433</v>
      </c>
      <c r="Q2136" s="9">
        <v>47021</v>
      </c>
      <c r="R2136" s="10" t="s">
        <v>62</v>
      </c>
      <c r="S2136" s="13">
        <v>0</v>
      </c>
      <c r="T2136" s="11" t="s">
        <v>3560</v>
      </c>
    </row>
    <row r="2137" spans="1:20">
      <c r="A2137" s="6">
        <v>1</v>
      </c>
      <c r="B2137" s="6"/>
      <c r="C2137" s="6"/>
      <c r="D2137" s="6"/>
      <c r="E2137" s="6"/>
      <c r="F2137" s="6"/>
      <c r="G2137" s="6"/>
      <c r="H2137" s="6"/>
      <c r="I2137" s="6"/>
      <c r="J2137" s="6"/>
      <c r="K2137" s="6"/>
      <c r="L2137" s="6"/>
      <c r="M2137" s="6"/>
      <c r="N2137" s="6"/>
      <c r="O2137" s="6"/>
      <c r="P2137" s="6"/>
      <c r="Q2137" s="6"/>
      <c r="R2137" s="6"/>
      <c r="S2137" s="6"/>
      <c r="T2137" s="11"/>
    </row>
    <row r="2138" spans="1:20" ht="42.75">
      <c r="A2138" s="6">
        <v>1</v>
      </c>
      <c r="B2138" s="6"/>
      <c r="C2138" s="6"/>
      <c r="D2138" s="8" t="s">
        <v>17</v>
      </c>
      <c r="E2138" s="9"/>
      <c r="F2138" s="9"/>
      <c r="G2138" s="9"/>
      <c r="H2138" s="10" t="s">
        <v>17</v>
      </c>
      <c r="I2138" s="9"/>
      <c r="J2138" s="10" t="s">
        <v>17</v>
      </c>
      <c r="K2138" s="8" t="s">
        <v>22</v>
      </c>
      <c r="L2138" s="7" t="s">
        <v>2506</v>
      </c>
      <c r="M2138" s="7" t="s">
        <v>2507</v>
      </c>
      <c r="N2138" s="9">
        <v>1350</v>
      </c>
      <c r="O2138" s="9">
        <v>675</v>
      </c>
      <c r="P2138" s="9">
        <v>644</v>
      </c>
      <c r="Q2138" s="9">
        <v>597</v>
      </c>
      <c r="R2138" s="13">
        <v>44.2</v>
      </c>
      <c r="S2138" s="13">
        <v>-11.6</v>
      </c>
      <c r="T2138" s="11" t="s">
        <v>2508</v>
      </c>
    </row>
    <row r="2139" spans="1:20" ht="28.5">
      <c r="A2139" s="6">
        <v>1</v>
      </c>
      <c r="B2139" s="6"/>
      <c r="C2139" s="6"/>
      <c r="D2139" s="8" t="s">
        <v>17</v>
      </c>
      <c r="E2139" s="9"/>
      <c r="F2139" s="9"/>
      <c r="G2139" s="9"/>
      <c r="H2139" s="10" t="s">
        <v>17</v>
      </c>
      <c r="I2139" s="9"/>
      <c r="J2139" s="10" t="s">
        <v>17</v>
      </c>
      <c r="K2139" s="8" t="s">
        <v>22</v>
      </c>
      <c r="L2139" s="7" t="s">
        <v>2509</v>
      </c>
      <c r="M2139" s="7" t="s">
        <v>2510</v>
      </c>
      <c r="N2139" s="9">
        <v>61698618</v>
      </c>
      <c r="O2139" s="9">
        <v>12339724</v>
      </c>
      <c r="P2139" s="9">
        <v>18680200</v>
      </c>
      <c r="Q2139" s="9">
        <v>12840768</v>
      </c>
      <c r="R2139" s="13">
        <v>20.8</v>
      </c>
      <c r="S2139" s="13">
        <v>4.0999999999999996</v>
      </c>
      <c r="T2139" s="11" t="s">
        <v>3561</v>
      </c>
    </row>
    <row r="2140" spans="1:20" ht="28.5">
      <c r="A2140" s="6">
        <v>1</v>
      </c>
      <c r="B2140" s="6"/>
      <c r="C2140" s="6"/>
      <c r="D2140" s="8" t="s">
        <v>17</v>
      </c>
      <c r="E2140" s="9"/>
      <c r="F2140" s="9"/>
      <c r="G2140" s="9"/>
      <c r="H2140" s="10" t="s">
        <v>17</v>
      </c>
      <c r="I2140" s="9"/>
      <c r="J2140" s="10" t="s">
        <v>17</v>
      </c>
      <c r="K2140" s="8" t="s">
        <v>22</v>
      </c>
      <c r="L2140" s="7" t="s">
        <v>2511</v>
      </c>
      <c r="M2140" s="7" t="s">
        <v>2512</v>
      </c>
      <c r="N2140" s="9">
        <v>13000000</v>
      </c>
      <c r="O2140" s="9">
        <v>3900000</v>
      </c>
      <c r="P2140" s="9">
        <v>757511</v>
      </c>
      <c r="Q2140" s="9">
        <v>184074</v>
      </c>
      <c r="R2140" s="13">
        <v>1.4</v>
      </c>
      <c r="S2140" s="13">
        <v>-95.3</v>
      </c>
      <c r="T2140" s="11" t="s">
        <v>3562</v>
      </c>
    </row>
    <row r="2141" spans="1:20" ht="42.75">
      <c r="A2141" s="6">
        <v>1</v>
      </c>
      <c r="B2141" s="6"/>
      <c r="C2141" s="6"/>
      <c r="D2141" s="8" t="s">
        <v>17</v>
      </c>
      <c r="E2141" s="9"/>
      <c r="F2141" s="9"/>
      <c r="G2141" s="9"/>
      <c r="H2141" s="10" t="s">
        <v>17</v>
      </c>
      <c r="I2141" s="9"/>
      <c r="J2141" s="10" t="s">
        <v>17</v>
      </c>
      <c r="K2141" s="8" t="s">
        <v>22</v>
      </c>
      <c r="L2141" s="7" t="s">
        <v>2513</v>
      </c>
      <c r="M2141" s="7" t="s">
        <v>231</v>
      </c>
      <c r="N2141" s="9">
        <v>1325</v>
      </c>
      <c r="O2141" s="9">
        <v>1450</v>
      </c>
      <c r="P2141" s="9">
        <v>321</v>
      </c>
      <c r="Q2141" s="9">
        <v>1307</v>
      </c>
      <c r="R2141" s="10" t="s">
        <v>62</v>
      </c>
      <c r="S2141" s="13">
        <v>-9.9</v>
      </c>
      <c r="T2141" s="11" t="s">
        <v>3563</v>
      </c>
    </row>
    <row r="2142" spans="1:20">
      <c r="A2142" s="6">
        <v>1</v>
      </c>
      <c r="B2142" s="6"/>
      <c r="C2142" s="6"/>
      <c r="D2142" s="6"/>
      <c r="E2142" s="6"/>
      <c r="F2142" s="6"/>
      <c r="G2142" s="6"/>
      <c r="H2142" s="6"/>
      <c r="I2142" s="6"/>
      <c r="J2142" s="6"/>
      <c r="K2142" s="6"/>
      <c r="L2142" s="6"/>
      <c r="M2142" s="6"/>
      <c r="N2142" s="6"/>
      <c r="O2142" s="6"/>
      <c r="P2142" s="6"/>
      <c r="Q2142" s="6"/>
      <c r="R2142" s="6"/>
      <c r="S2142" s="6"/>
      <c r="T2142" s="11"/>
    </row>
    <row r="2143" spans="1:20" ht="28.5">
      <c r="A2143" s="6">
        <v>1</v>
      </c>
      <c r="B2143" s="6"/>
      <c r="C2143" s="6"/>
      <c r="D2143" s="8" t="s">
        <v>17</v>
      </c>
      <c r="E2143" s="9"/>
      <c r="F2143" s="9"/>
      <c r="G2143" s="9"/>
      <c r="H2143" s="10" t="s">
        <v>17</v>
      </c>
      <c r="I2143" s="9"/>
      <c r="J2143" s="10" t="s">
        <v>17</v>
      </c>
      <c r="K2143" s="8" t="s">
        <v>22</v>
      </c>
      <c r="L2143" s="7" t="s">
        <v>2514</v>
      </c>
      <c r="M2143" s="7" t="s">
        <v>2490</v>
      </c>
      <c r="N2143" s="9">
        <v>4508544</v>
      </c>
      <c r="O2143" s="9">
        <v>1524837</v>
      </c>
      <c r="P2143" s="9">
        <v>1846656</v>
      </c>
      <c r="Q2143" s="9">
        <v>837386</v>
      </c>
      <c r="R2143" s="13">
        <v>18.600000000000001</v>
      </c>
      <c r="S2143" s="13">
        <v>-45.1</v>
      </c>
      <c r="T2143" s="11" t="s">
        <v>3564</v>
      </c>
    </row>
    <row r="2144" spans="1:20">
      <c r="A2144" s="6">
        <v>1</v>
      </c>
      <c r="B2144" s="6"/>
      <c r="C2144" s="6"/>
      <c r="D2144" s="6"/>
      <c r="E2144" s="6"/>
      <c r="F2144" s="6"/>
      <c r="G2144" s="6"/>
      <c r="H2144" s="6"/>
      <c r="I2144" s="6"/>
      <c r="J2144" s="6"/>
      <c r="K2144" s="6"/>
      <c r="L2144" s="6"/>
      <c r="M2144" s="6"/>
      <c r="N2144" s="6"/>
      <c r="O2144" s="6"/>
      <c r="P2144" s="6"/>
      <c r="Q2144" s="6"/>
      <c r="R2144" s="6"/>
      <c r="S2144" s="6"/>
      <c r="T2144" s="11"/>
    </row>
    <row r="2145" spans="1:20" ht="57">
      <c r="A2145" s="6">
        <v>1</v>
      </c>
      <c r="B2145" s="6"/>
      <c r="C2145" s="6"/>
      <c r="D2145" s="8" t="s">
        <v>17</v>
      </c>
      <c r="E2145" s="9"/>
      <c r="F2145" s="9"/>
      <c r="G2145" s="9"/>
      <c r="H2145" s="10" t="s">
        <v>17</v>
      </c>
      <c r="I2145" s="9"/>
      <c r="J2145" s="10" t="s">
        <v>17</v>
      </c>
      <c r="K2145" s="8" t="s">
        <v>22</v>
      </c>
      <c r="L2145" s="7" t="s">
        <v>2515</v>
      </c>
      <c r="M2145" s="7" t="s">
        <v>1810</v>
      </c>
      <c r="N2145" s="9">
        <v>103279</v>
      </c>
      <c r="O2145" s="9">
        <v>33246</v>
      </c>
      <c r="P2145" s="9">
        <v>18686</v>
      </c>
      <c r="Q2145" s="9">
        <v>23978</v>
      </c>
      <c r="R2145" s="13">
        <v>23.2</v>
      </c>
      <c r="S2145" s="13">
        <v>-27.9</v>
      </c>
      <c r="T2145" s="11" t="s">
        <v>3567</v>
      </c>
    </row>
    <row r="2146" spans="1:20">
      <c r="A2146" s="6">
        <v>1</v>
      </c>
      <c r="B2146" s="6"/>
      <c r="C2146" s="6"/>
      <c r="D2146" s="6"/>
      <c r="E2146" s="6"/>
      <c r="F2146" s="6"/>
      <c r="G2146" s="6"/>
      <c r="H2146" s="6"/>
      <c r="I2146" s="6"/>
      <c r="J2146" s="6"/>
      <c r="K2146" s="6"/>
      <c r="L2146" s="6"/>
      <c r="M2146" s="6"/>
      <c r="N2146" s="6"/>
      <c r="O2146" s="6"/>
      <c r="P2146" s="6"/>
      <c r="Q2146" s="6"/>
      <c r="R2146" s="6"/>
      <c r="S2146" s="6"/>
      <c r="T2146" s="11"/>
    </row>
    <row r="2147" spans="1:20" ht="85.5">
      <c r="A2147" s="6">
        <v>1</v>
      </c>
      <c r="B2147" s="6"/>
      <c r="C2147" s="6"/>
      <c r="D2147" s="8" t="s">
        <v>17</v>
      </c>
      <c r="E2147" s="9"/>
      <c r="F2147" s="9"/>
      <c r="G2147" s="9"/>
      <c r="H2147" s="10" t="s">
        <v>17</v>
      </c>
      <c r="I2147" s="9"/>
      <c r="J2147" s="10" t="s">
        <v>17</v>
      </c>
      <c r="K2147" s="8" t="s">
        <v>22</v>
      </c>
      <c r="L2147" s="7" t="s">
        <v>2516</v>
      </c>
      <c r="M2147" s="7" t="s">
        <v>2490</v>
      </c>
      <c r="N2147" s="9">
        <v>837600</v>
      </c>
      <c r="O2147" s="9">
        <v>543120</v>
      </c>
      <c r="P2147" s="9">
        <v>410496</v>
      </c>
      <c r="Q2147" s="9">
        <v>45504</v>
      </c>
      <c r="R2147" s="13">
        <v>5.4</v>
      </c>
      <c r="S2147" s="13">
        <v>-91.6</v>
      </c>
      <c r="T2147" s="11" t="s">
        <v>3565</v>
      </c>
    </row>
    <row r="2148" spans="1:20">
      <c r="A2148" s="6">
        <v>1</v>
      </c>
      <c r="B2148" s="6"/>
      <c r="C2148" s="6"/>
      <c r="D2148" s="6"/>
      <c r="E2148" s="6"/>
      <c r="F2148" s="6"/>
      <c r="G2148" s="6"/>
      <c r="H2148" s="6"/>
      <c r="I2148" s="6"/>
      <c r="J2148" s="6"/>
      <c r="K2148" s="6"/>
      <c r="L2148" s="6"/>
      <c r="M2148" s="6"/>
      <c r="N2148" s="6"/>
      <c r="O2148" s="6"/>
      <c r="P2148" s="6"/>
      <c r="Q2148" s="6"/>
      <c r="R2148" s="6"/>
      <c r="S2148" s="6"/>
      <c r="T2148" s="11"/>
    </row>
    <row r="2149" spans="1:20">
      <c r="A2149" s="6">
        <v>1</v>
      </c>
      <c r="B2149" s="6"/>
      <c r="C2149" s="6"/>
      <c r="D2149" s="6"/>
      <c r="E2149" s="6"/>
      <c r="F2149" s="6"/>
      <c r="G2149" s="6"/>
      <c r="H2149" s="6"/>
      <c r="I2149" s="6"/>
      <c r="J2149" s="6"/>
      <c r="K2149" s="6"/>
      <c r="L2149" s="6"/>
      <c r="M2149" s="6"/>
      <c r="N2149" s="6"/>
      <c r="O2149" s="6"/>
      <c r="P2149" s="6"/>
      <c r="Q2149" s="6"/>
      <c r="R2149" s="6"/>
      <c r="S2149" s="6"/>
      <c r="T2149" s="11"/>
    </row>
    <row r="2150" spans="1:20">
      <c r="A2150" s="6">
        <v>1</v>
      </c>
      <c r="B2150" s="6"/>
      <c r="C2150" s="6"/>
      <c r="D2150" s="8" t="s">
        <v>17</v>
      </c>
      <c r="E2150" s="9"/>
      <c r="F2150" s="9"/>
      <c r="G2150" s="9"/>
      <c r="H2150" s="10" t="s">
        <v>17</v>
      </c>
      <c r="I2150" s="9"/>
      <c r="J2150" s="10" t="s">
        <v>17</v>
      </c>
      <c r="K2150" s="8" t="s">
        <v>22</v>
      </c>
      <c r="L2150" s="7" t="s">
        <v>2517</v>
      </c>
      <c r="M2150" s="7" t="s">
        <v>1810</v>
      </c>
      <c r="N2150" s="9">
        <v>3090</v>
      </c>
      <c r="O2150" s="9">
        <v>1794</v>
      </c>
      <c r="P2150" s="9">
        <v>1008</v>
      </c>
      <c r="Q2150" s="9">
        <v>1368</v>
      </c>
      <c r="R2150" s="13">
        <v>44.3</v>
      </c>
      <c r="S2150" s="13">
        <v>-23.7</v>
      </c>
      <c r="T2150" s="11" t="s">
        <v>3566</v>
      </c>
    </row>
    <row r="2151" spans="1:20">
      <c r="A2151" s="6">
        <v>1</v>
      </c>
      <c r="B2151" s="6"/>
      <c r="C2151" s="6"/>
      <c r="D2151" s="6"/>
      <c r="E2151" s="6"/>
      <c r="F2151" s="6"/>
      <c r="G2151" s="6"/>
      <c r="H2151" s="6"/>
      <c r="I2151" s="6"/>
      <c r="J2151" s="6"/>
      <c r="K2151" s="6"/>
      <c r="L2151" s="6"/>
      <c r="M2151" s="6"/>
      <c r="N2151" s="6"/>
      <c r="O2151" s="6"/>
      <c r="P2151" s="6"/>
      <c r="Q2151" s="6"/>
      <c r="R2151" s="6"/>
      <c r="S2151" s="6"/>
      <c r="T2151" s="11"/>
    </row>
    <row r="2152" spans="1:20" ht="57">
      <c r="A2152" s="6">
        <v>1</v>
      </c>
      <c r="B2152" s="6"/>
      <c r="C2152" s="7" t="s">
        <v>2518</v>
      </c>
      <c r="D2152" s="8" t="s">
        <v>57</v>
      </c>
      <c r="E2152" s="9">
        <v>90931100</v>
      </c>
      <c r="F2152" s="9">
        <v>43168643</v>
      </c>
      <c r="G2152" s="9">
        <f>IFERROR(F2152-E2152,0)</f>
        <v>-47762457</v>
      </c>
      <c r="H2152" s="36">
        <f>IFERROR((F2152/E2152-1)*100,0)</f>
        <v>-52.525986158750968</v>
      </c>
      <c r="I2152" s="9">
        <v>733667500</v>
      </c>
      <c r="J2152" s="12">
        <v>5.9</v>
      </c>
      <c r="K2152" s="8" t="s">
        <v>17</v>
      </c>
      <c r="L2152" s="7" t="s">
        <v>17</v>
      </c>
      <c r="M2152" s="7" t="s">
        <v>17</v>
      </c>
      <c r="N2152" s="9"/>
      <c r="O2152" s="9"/>
      <c r="P2152" s="9"/>
      <c r="Q2152" s="9"/>
      <c r="R2152" s="10" t="s">
        <v>17</v>
      </c>
      <c r="S2152" s="10" t="s">
        <v>17</v>
      </c>
      <c r="T2152" s="11" t="s">
        <v>17</v>
      </c>
    </row>
    <row r="2153" spans="1:20" ht="42.75">
      <c r="A2153" s="6">
        <v>1</v>
      </c>
      <c r="B2153" s="6"/>
      <c r="C2153" s="7" t="s">
        <v>2461</v>
      </c>
      <c r="D2153" s="8" t="s">
        <v>17</v>
      </c>
      <c r="E2153" s="9"/>
      <c r="F2153" s="9"/>
      <c r="G2153" s="9"/>
      <c r="H2153" s="10" t="s">
        <v>17</v>
      </c>
      <c r="I2153" s="9"/>
      <c r="J2153" s="10" t="s">
        <v>17</v>
      </c>
      <c r="K2153" s="8" t="s">
        <v>22</v>
      </c>
      <c r="L2153" s="7" t="s">
        <v>222</v>
      </c>
      <c r="M2153" s="7" t="s">
        <v>352</v>
      </c>
      <c r="N2153" s="9">
        <v>10</v>
      </c>
      <c r="O2153" s="9">
        <v>5</v>
      </c>
      <c r="P2153" s="9">
        <v>1</v>
      </c>
      <c r="Q2153" s="9">
        <v>4</v>
      </c>
      <c r="R2153" s="13">
        <v>40</v>
      </c>
      <c r="S2153" s="13">
        <v>-20</v>
      </c>
      <c r="T2153" s="11" t="s">
        <v>3568</v>
      </c>
    </row>
    <row r="2154" spans="1:20">
      <c r="A2154" s="6">
        <v>1</v>
      </c>
      <c r="B2154" s="6"/>
      <c r="C2154" s="6"/>
      <c r="D2154" s="8" t="s">
        <v>17</v>
      </c>
      <c r="E2154" s="9"/>
      <c r="F2154" s="9"/>
      <c r="G2154" s="9"/>
      <c r="H2154" s="10" t="s">
        <v>17</v>
      </c>
      <c r="I2154" s="9"/>
      <c r="J2154" s="10" t="s">
        <v>17</v>
      </c>
      <c r="K2154" s="8" t="s">
        <v>22</v>
      </c>
      <c r="L2154" s="7" t="s">
        <v>182</v>
      </c>
      <c r="M2154" s="7" t="s">
        <v>91</v>
      </c>
      <c r="N2154" s="9">
        <v>300</v>
      </c>
      <c r="O2154" s="9">
        <v>150</v>
      </c>
      <c r="P2154" s="9">
        <v>50</v>
      </c>
      <c r="Q2154" s="9">
        <v>205</v>
      </c>
      <c r="R2154" s="13">
        <v>68.3</v>
      </c>
      <c r="S2154" s="13">
        <v>36.700000000000003</v>
      </c>
      <c r="T2154" s="11" t="s">
        <v>3568</v>
      </c>
    </row>
    <row r="2155" spans="1:20" ht="57">
      <c r="A2155" s="6">
        <v>1</v>
      </c>
      <c r="B2155" s="6"/>
      <c r="C2155" s="6"/>
      <c r="D2155" s="8" t="s">
        <v>17</v>
      </c>
      <c r="E2155" s="9"/>
      <c r="F2155" s="9"/>
      <c r="G2155" s="9"/>
      <c r="H2155" s="10" t="s">
        <v>17</v>
      </c>
      <c r="I2155" s="9"/>
      <c r="J2155" s="10" t="s">
        <v>17</v>
      </c>
      <c r="K2155" s="8" t="s">
        <v>22</v>
      </c>
      <c r="L2155" s="7" t="s">
        <v>2519</v>
      </c>
      <c r="M2155" s="7" t="s">
        <v>207</v>
      </c>
      <c r="N2155" s="9">
        <v>7000</v>
      </c>
      <c r="O2155" s="9">
        <v>4500</v>
      </c>
      <c r="P2155" s="9">
        <v>3887</v>
      </c>
      <c r="Q2155" s="9">
        <v>4533</v>
      </c>
      <c r="R2155" s="13">
        <v>64.8</v>
      </c>
      <c r="S2155" s="13">
        <v>0.7</v>
      </c>
      <c r="T2155" s="11" t="s">
        <v>3569</v>
      </c>
    </row>
    <row r="2156" spans="1:20">
      <c r="A2156" s="6">
        <v>1</v>
      </c>
      <c r="B2156" s="6"/>
      <c r="C2156" s="6"/>
      <c r="D2156" s="6"/>
      <c r="E2156" s="6"/>
      <c r="F2156" s="6"/>
      <c r="G2156" s="6"/>
      <c r="H2156" s="6"/>
      <c r="I2156" s="6"/>
      <c r="J2156" s="6"/>
      <c r="K2156" s="6"/>
      <c r="L2156" s="6"/>
      <c r="M2156" s="6"/>
      <c r="N2156" s="6"/>
      <c r="O2156" s="6"/>
      <c r="P2156" s="6"/>
      <c r="Q2156" s="6"/>
      <c r="R2156" s="6"/>
      <c r="S2156" s="6"/>
      <c r="T2156" s="11"/>
    </row>
    <row r="2157" spans="1:20" ht="57">
      <c r="A2157" s="6">
        <v>1</v>
      </c>
      <c r="B2157" s="6"/>
      <c r="C2157" s="6"/>
      <c r="D2157" s="8" t="s">
        <v>17</v>
      </c>
      <c r="E2157" s="9"/>
      <c r="F2157" s="9"/>
      <c r="G2157" s="9"/>
      <c r="H2157" s="10" t="s">
        <v>17</v>
      </c>
      <c r="I2157" s="9"/>
      <c r="J2157" s="10" t="s">
        <v>17</v>
      </c>
      <c r="K2157" s="8" t="s">
        <v>22</v>
      </c>
      <c r="L2157" s="7" t="s">
        <v>2519</v>
      </c>
      <c r="M2157" s="7" t="s">
        <v>2416</v>
      </c>
      <c r="N2157" s="9">
        <v>40000</v>
      </c>
      <c r="O2157" s="9">
        <v>20000</v>
      </c>
      <c r="P2157" s="9">
        <v>19751</v>
      </c>
      <c r="Q2157" s="9">
        <v>18076</v>
      </c>
      <c r="R2157" s="13">
        <v>45.2</v>
      </c>
      <c r="S2157" s="13">
        <v>-9.6</v>
      </c>
      <c r="T2157" s="11" t="s">
        <v>3569</v>
      </c>
    </row>
    <row r="2158" spans="1:20">
      <c r="A2158" s="6">
        <v>1</v>
      </c>
      <c r="B2158" s="6"/>
      <c r="C2158" s="6"/>
      <c r="D2158" s="6"/>
      <c r="E2158" s="6"/>
      <c r="F2158" s="6"/>
      <c r="G2158" s="6"/>
      <c r="H2158" s="6"/>
      <c r="I2158" s="6"/>
      <c r="J2158" s="6"/>
      <c r="K2158" s="6"/>
      <c r="L2158" s="6"/>
      <c r="M2158" s="6"/>
      <c r="N2158" s="6"/>
      <c r="O2158" s="6"/>
      <c r="P2158" s="6"/>
      <c r="Q2158" s="6"/>
      <c r="R2158" s="6"/>
      <c r="S2158" s="6"/>
      <c r="T2158" s="11"/>
    </row>
    <row r="2159" spans="1:20">
      <c r="A2159" s="6">
        <v>1</v>
      </c>
      <c r="B2159" s="6"/>
      <c r="C2159" s="6"/>
      <c r="D2159" s="8" t="s">
        <v>17</v>
      </c>
      <c r="E2159" s="9"/>
      <c r="F2159" s="9"/>
      <c r="G2159" s="9"/>
      <c r="H2159" s="10" t="s">
        <v>17</v>
      </c>
      <c r="I2159" s="9"/>
      <c r="J2159" s="10" t="s">
        <v>17</v>
      </c>
      <c r="K2159" s="8" t="s">
        <v>22</v>
      </c>
      <c r="L2159" s="7" t="s">
        <v>2520</v>
      </c>
      <c r="M2159" s="7" t="s">
        <v>310</v>
      </c>
      <c r="N2159" s="9">
        <v>200</v>
      </c>
      <c r="O2159" s="9">
        <v>60</v>
      </c>
      <c r="P2159" s="9">
        <v>267</v>
      </c>
      <c r="Q2159" s="9">
        <v>151</v>
      </c>
      <c r="R2159" s="13">
        <v>75.5</v>
      </c>
      <c r="S2159" s="13">
        <v>151.69999999999999</v>
      </c>
      <c r="T2159" s="11" t="s">
        <v>3568</v>
      </c>
    </row>
    <row r="2160" spans="1:20" ht="42.75">
      <c r="A2160" s="6">
        <v>1</v>
      </c>
      <c r="B2160" s="6"/>
      <c r="C2160" s="6"/>
      <c r="D2160" s="8" t="s">
        <v>17</v>
      </c>
      <c r="E2160" s="9"/>
      <c r="F2160" s="9"/>
      <c r="G2160" s="9"/>
      <c r="H2160" s="10" t="s">
        <v>17</v>
      </c>
      <c r="I2160" s="9"/>
      <c r="J2160" s="10" t="s">
        <v>17</v>
      </c>
      <c r="K2160" s="8" t="s">
        <v>22</v>
      </c>
      <c r="L2160" s="7" t="s">
        <v>2521</v>
      </c>
      <c r="M2160" s="7" t="s">
        <v>2512</v>
      </c>
      <c r="N2160" s="9">
        <v>200000</v>
      </c>
      <c r="O2160" s="9">
        <v>60000</v>
      </c>
      <c r="P2160" s="9">
        <v>0</v>
      </c>
      <c r="Q2160" s="9">
        <v>0</v>
      </c>
      <c r="R2160" s="13">
        <v>0</v>
      </c>
      <c r="S2160" s="13">
        <v>-100</v>
      </c>
      <c r="T2160" s="11" t="s">
        <v>3570</v>
      </c>
    </row>
    <row r="2161" spans="1:20" ht="42.75">
      <c r="A2161" s="6">
        <v>1</v>
      </c>
      <c r="B2161" s="6"/>
      <c r="C2161" s="6"/>
      <c r="D2161" s="8" t="s">
        <v>17</v>
      </c>
      <c r="E2161" s="9"/>
      <c r="F2161" s="9"/>
      <c r="G2161" s="9"/>
      <c r="H2161" s="10" t="s">
        <v>17</v>
      </c>
      <c r="I2161" s="9"/>
      <c r="J2161" s="10" t="s">
        <v>17</v>
      </c>
      <c r="K2161" s="8" t="s">
        <v>22</v>
      </c>
      <c r="L2161" s="7" t="s">
        <v>2521</v>
      </c>
      <c r="M2161" s="7" t="s">
        <v>2522</v>
      </c>
      <c r="N2161" s="9">
        <v>50000</v>
      </c>
      <c r="O2161" s="9">
        <v>20000</v>
      </c>
      <c r="P2161" s="9">
        <v>0</v>
      </c>
      <c r="Q2161" s="9">
        <v>0</v>
      </c>
      <c r="R2161" s="13">
        <v>0</v>
      </c>
      <c r="S2161" s="13">
        <v>-100</v>
      </c>
      <c r="T2161" s="11" t="s">
        <v>3570</v>
      </c>
    </row>
    <row r="2162" spans="1:20" ht="28.5">
      <c r="A2162" s="6">
        <v>1</v>
      </c>
      <c r="B2162" s="6"/>
      <c r="C2162" s="6"/>
      <c r="D2162" s="8" t="s">
        <v>17</v>
      </c>
      <c r="E2162" s="9"/>
      <c r="F2162" s="9"/>
      <c r="G2162" s="9"/>
      <c r="H2162" s="10" t="s">
        <v>17</v>
      </c>
      <c r="I2162" s="9"/>
      <c r="J2162" s="10" t="s">
        <v>17</v>
      </c>
      <c r="K2162" s="8" t="s">
        <v>22</v>
      </c>
      <c r="L2162" s="7" t="s">
        <v>2523</v>
      </c>
      <c r="M2162" s="7" t="s">
        <v>2524</v>
      </c>
      <c r="N2162" s="9">
        <v>600</v>
      </c>
      <c r="O2162" s="9">
        <v>300</v>
      </c>
      <c r="P2162" s="9">
        <v>52</v>
      </c>
      <c r="Q2162" s="9">
        <v>37</v>
      </c>
      <c r="R2162" s="13">
        <v>6.2</v>
      </c>
      <c r="S2162" s="13">
        <v>-87.7</v>
      </c>
      <c r="T2162" s="11" t="s">
        <v>3571</v>
      </c>
    </row>
    <row r="2163" spans="1:20" ht="28.5">
      <c r="A2163" s="6">
        <v>1</v>
      </c>
      <c r="B2163" s="6"/>
      <c r="C2163" s="6"/>
      <c r="D2163" s="8" t="s">
        <v>17</v>
      </c>
      <c r="E2163" s="9"/>
      <c r="F2163" s="9"/>
      <c r="G2163" s="9"/>
      <c r="H2163" s="10" t="s">
        <v>17</v>
      </c>
      <c r="I2163" s="9"/>
      <c r="J2163" s="10" t="s">
        <v>17</v>
      </c>
      <c r="K2163" s="8" t="s">
        <v>22</v>
      </c>
      <c r="L2163" s="7" t="s">
        <v>2523</v>
      </c>
      <c r="M2163" s="7" t="s">
        <v>2525</v>
      </c>
      <c r="N2163" s="9">
        <v>50</v>
      </c>
      <c r="O2163" s="9">
        <v>25</v>
      </c>
      <c r="P2163" s="34" t="s">
        <v>3217</v>
      </c>
      <c r="Q2163" s="9">
        <v>0</v>
      </c>
      <c r="R2163" s="13">
        <v>0</v>
      </c>
      <c r="S2163" s="13">
        <v>-100</v>
      </c>
      <c r="T2163" s="11" t="s">
        <v>3571</v>
      </c>
    </row>
    <row r="2164" spans="1:20" ht="42.75">
      <c r="A2164" s="6">
        <v>1</v>
      </c>
      <c r="B2164" s="6"/>
      <c r="C2164" s="7" t="s">
        <v>2526</v>
      </c>
      <c r="D2164" s="8" t="s">
        <v>57</v>
      </c>
      <c r="E2164" s="9">
        <v>79880969</v>
      </c>
      <c r="F2164" s="9">
        <v>5310918</v>
      </c>
      <c r="G2164" s="9">
        <f>IFERROR(F2164-E2164,0)</f>
        <v>-74570051</v>
      </c>
      <c r="H2164" s="36">
        <f>IFERROR((F2164/E2164-1)*100,0)</f>
        <v>-93.351460220769241</v>
      </c>
      <c r="I2164" s="9">
        <v>163239064</v>
      </c>
      <c r="J2164" s="12">
        <v>3.3</v>
      </c>
      <c r="K2164" s="8" t="s">
        <v>17</v>
      </c>
      <c r="L2164" s="7" t="s">
        <v>17</v>
      </c>
      <c r="M2164" s="7" t="s">
        <v>17</v>
      </c>
      <c r="N2164" s="9"/>
      <c r="O2164" s="9"/>
      <c r="P2164" s="9"/>
      <c r="Q2164" s="9"/>
      <c r="R2164" s="10" t="s">
        <v>17</v>
      </c>
      <c r="S2164" s="10" t="s">
        <v>17</v>
      </c>
      <c r="T2164" s="11" t="s">
        <v>17</v>
      </c>
    </row>
    <row r="2165" spans="1:20" ht="42.75">
      <c r="A2165" s="6">
        <v>1</v>
      </c>
      <c r="B2165" s="6"/>
      <c r="C2165" s="7" t="s">
        <v>2414</v>
      </c>
      <c r="D2165" s="8" t="s">
        <v>17</v>
      </c>
      <c r="E2165" s="9"/>
      <c r="F2165" s="9"/>
      <c r="G2165" s="9"/>
      <c r="H2165" s="10" t="s">
        <v>17</v>
      </c>
      <c r="I2165" s="9"/>
      <c r="J2165" s="10" t="s">
        <v>17</v>
      </c>
      <c r="K2165" s="8" t="s">
        <v>22</v>
      </c>
      <c r="L2165" s="7" t="s">
        <v>1128</v>
      </c>
      <c r="M2165" s="7" t="s">
        <v>1980</v>
      </c>
      <c r="N2165" s="9">
        <v>3500000</v>
      </c>
      <c r="O2165" s="9">
        <v>1142800</v>
      </c>
      <c r="P2165" s="9">
        <v>1384036</v>
      </c>
      <c r="Q2165" s="9">
        <v>950266</v>
      </c>
      <c r="R2165" s="13">
        <v>27.2</v>
      </c>
      <c r="S2165" s="13">
        <v>-16.8</v>
      </c>
      <c r="T2165" s="11" t="s">
        <v>3572</v>
      </c>
    </row>
    <row r="2166" spans="1:20" ht="71.25">
      <c r="A2166" s="6">
        <v>1</v>
      </c>
      <c r="B2166" s="6"/>
      <c r="C2166" s="6"/>
      <c r="D2166" s="8" t="s">
        <v>17</v>
      </c>
      <c r="E2166" s="9"/>
      <c r="F2166" s="9"/>
      <c r="G2166" s="9"/>
      <c r="H2166" s="10" t="s">
        <v>17</v>
      </c>
      <c r="I2166" s="9"/>
      <c r="J2166" s="10" t="s">
        <v>17</v>
      </c>
      <c r="K2166" s="8" t="s">
        <v>22</v>
      </c>
      <c r="L2166" s="7" t="s">
        <v>222</v>
      </c>
      <c r="M2166" s="7" t="s">
        <v>91</v>
      </c>
      <c r="N2166" s="9">
        <v>3000</v>
      </c>
      <c r="O2166" s="9">
        <v>700</v>
      </c>
      <c r="P2166" s="9">
        <v>1658</v>
      </c>
      <c r="Q2166" s="9">
        <v>555</v>
      </c>
      <c r="R2166" s="13">
        <v>18.5</v>
      </c>
      <c r="S2166" s="13">
        <v>-20.7</v>
      </c>
      <c r="T2166" s="11" t="s">
        <v>3573</v>
      </c>
    </row>
    <row r="2167" spans="1:20">
      <c r="A2167" s="6">
        <v>1</v>
      </c>
      <c r="B2167" s="6"/>
      <c r="C2167" s="6"/>
      <c r="D2167" s="6"/>
      <c r="E2167" s="6"/>
      <c r="F2167" s="6"/>
      <c r="G2167" s="6"/>
      <c r="H2167" s="6"/>
      <c r="I2167" s="6"/>
      <c r="J2167" s="6"/>
      <c r="K2167" s="6"/>
      <c r="L2167" s="6"/>
      <c r="M2167" s="6"/>
      <c r="N2167" s="6"/>
      <c r="O2167" s="6"/>
      <c r="P2167" s="6"/>
      <c r="Q2167" s="6"/>
      <c r="R2167" s="6"/>
      <c r="S2167" s="6"/>
      <c r="T2167" s="11"/>
    </row>
    <row r="2168" spans="1:20" ht="71.25">
      <c r="A2168" s="6">
        <v>1</v>
      </c>
      <c r="B2168" s="6"/>
      <c r="C2168" s="6"/>
      <c r="D2168" s="8" t="s">
        <v>17</v>
      </c>
      <c r="E2168" s="9"/>
      <c r="F2168" s="9"/>
      <c r="G2168" s="9"/>
      <c r="H2168" s="10" t="s">
        <v>17</v>
      </c>
      <c r="I2168" s="9"/>
      <c r="J2168" s="10" t="s">
        <v>17</v>
      </c>
      <c r="K2168" s="8" t="s">
        <v>22</v>
      </c>
      <c r="L2168" s="7" t="s">
        <v>222</v>
      </c>
      <c r="M2168" s="7" t="s">
        <v>352</v>
      </c>
      <c r="N2168" s="9">
        <v>73</v>
      </c>
      <c r="O2168" s="9">
        <v>17</v>
      </c>
      <c r="P2168" s="9">
        <v>48</v>
      </c>
      <c r="Q2168" s="9">
        <v>13</v>
      </c>
      <c r="R2168" s="13">
        <v>17.8</v>
      </c>
      <c r="S2168" s="13">
        <v>-23.5</v>
      </c>
      <c r="T2168" s="11" t="s">
        <v>3573</v>
      </c>
    </row>
    <row r="2169" spans="1:20">
      <c r="A2169" s="6">
        <v>1</v>
      </c>
      <c r="B2169" s="6"/>
      <c r="C2169" s="6"/>
      <c r="D2169" s="6"/>
      <c r="E2169" s="6"/>
      <c r="F2169" s="6"/>
      <c r="G2169" s="6"/>
      <c r="H2169" s="6"/>
      <c r="I2169" s="6"/>
      <c r="J2169" s="6"/>
      <c r="K2169" s="6"/>
      <c r="L2169" s="6"/>
      <c r="M2169" s="6"/>
      <c r="N2169" s="6"/>
      <c r="O2169" s="6"/>
      <c r="P2169" s="6"/>
      <c r="Q2169" s="6"/>
      <c r="R2169" s="6"/>
      <c r="S2169" s="6"/>
      <c r="T2169" s="11"/>
    </row>
    <row r="2170" spans="1:20" ht="85.5">
      <c r="A2170" s="6">
        <v>1</v>
      </c>
      <c r="B2170" s="6"/>
      <c r="C2170" s="6"/>
      <c r="D2170" s="8" t="s">
        <v>17</v>
      </c>
      <c r="E2170" s="9"/>
      <c r="F2170" s="9"/>
      <c r="G2170" s="9"/>
      <c r="H2170" s="10" t="s">
        <v>17</v>
      </c>
      <c r="I2170" s="9"/>
      <c r="J2170" s="10" t="s">
        <v>17</v>
      </c>
      <c r="K2170" s="8" t="s">
        <v>22</v>
      </c>
      <c r="L2170" s="7" t="s">
        <v>2527</v>
      </c>
      <c r="M2170" s="7" t="s">
        <v>2416</v>
      </c>
      <c r="N2170" s="9">
        <v>16000000</v>
      </c>
      <c r="O2170" s="9">
        <v>6000000</v>
      </c>
      <c r="P2170" s="9">
        <v>6556347</v>
      </c>
      <c r="Q2170" s="9">
        <v>2936505</v>
      </c>
      <c r="R2170" s="13">
        <v>18.399999999999999</v>
      </c>
      <c r="S2170" s="13">
        <v>-51.1</v>
      </c>
      <c r="T2170" s="11" t="s">
        <v>3574</v>
      </c>
    </row>
    <row r="2171" spans="1:20">
      <c r="A2171" s="6">
        <v>1</v>
      </c>
      <c r="B2171" s="6"/>
      <c r="C2171" s="6"/>
      <c r="D2171" s="6"/>
      <c r="E2171" s="6"/>
      <c r="F2171" s="6"/>
      <c r="G2171" s="6"/>
      <c r="H2171" s="6"/>
      <c r="I2171" s="6"/>
      <c r="J2171" s="6"/>
      <c r="K2171" s="6"/>
      <c r="L2171" s="6"/>
      <c r="M2171" s="6"/>
      <c r="N2171" s="6"/>
      <c r="O2171" s="6"/>
      <c r="P2171" s="6"/>
      <c r="Q2171" s="6"/>
      <c r="R2171" s="6"/>
      <c r="S2171" s="6"/>
      <c r="T2171" s="11"/>
    </row>
    <row r="2172" spans="1:20" ht="99.75">
      <c r="A2172" s="6">
        <v>1</v>
      </c>
      <c r="B2172" s="6"/>
      <c r="C2172" s="6"/>
      <c r="D2172" s="8" t="s">
        <v>17</v>
      </c>
      <c r="E2172" s="9"/>
      <c r="F2172" s="9"/>
      <c r="G2172" s="9"/>
      <c r="H2172" s="10" t="s">
        <v>17</v>
      </c>
      <c r="I2172" s="9"/>
      <c r="J2172" s="10" t="s">
        <v>17</v>
      </c>
      <c r="K2172" s="8" t="s">
        <v>22</v>
      </c>
      <c r="L2172" s="7" t="s">
        <v>2509</v>
      </c>
      <c r="M2172" s="7" t="s">
        <v>2510</v>
      </c>
      <c r="N2172" s="9">
        <v>32000000</v>
      </c>
      <c r="O2172" s="9">
        <v>8000000</v>
      </c>
      <c r="P2172" s="9">
        <v>10808352</v>
      </c>
      <c r="Q2172" s="9">
        <v>2629944</v>
      </c>
      <c r="R2172" s="13">
        <v>8.1999999999999993</v>
      </c>
      <c r="S2172" s="13">
        <v>-67.099999999999994</v>
      </c>
      <c r="T2172" s="11" t="s">
        <v>3575</v>
      </c>
    </row>
    <row r="2173" spans="1:20">
      <c r="A2173" s="6">
        <v>1</v>
      </c>
      <c r="B2173" s="6"/>
      <c r="C2173" s="6"/>
      <c r="D2173" s="6"/>
      <c r="E2173" s="6"/>
      <c r="F2173" s="6"/>
      <c r="G2173" s="6"/>
      <c r="H2173" s="6"/>
      <c r="I2173" s="6"/>
      <c r="J2173" s="6"/>
      <c r="K2173" s="6"/>
      <c r="L2173" s="6"/>
      <c r="M2173" s="6"/>
      <c r="N2173" s="6"/>
      <c r="O2173" s="6"/>
      <c r="P2173" s="6"/>
      <c r="Q2173" s="6"/>
      <c r="R2173" s="6"/>
      <c r="S2173" s="6"/>
      <c r="T2173" s="11"/>
    </row>
    <row r="2174" spans="1:20" ht="28.5">
      <c r="A2174" s="6">
        <v>1</v>
      </c>
      <c r="B2174" s="6"/>
      <c r="C2174" s="7" t="s">
        <v>2528</v>
      </c>
      <c r="D2174" s="8" t="s">
        <v>57</v>
      </c>
      <c r="E2174" s="9">
        <v>6040528</v>
      </c>
      <c r="F2174" s="9">
        <v>6927786</v>
      </c>
      <c r="G2174" s="9">
        <f>IFERROR(F2174-E2174,0)</f>
        <v>887258</v>
      </c>
      <c r="H2174" s="36">
        <f>IFERROR((F2174/E2174-1)*100,0)</f>
        <v>14.688417966111578</v>
      </c>
      <c r="I2174" s="9">
        <v>24518713</v>
      </c>
      <c r="J2174" s="12">
        <v>28.3</v>
      </c>
      <c r="K2174" s="8" t="s">
        <v>17</v>
      </c>
      <c r="L2174" s="7" t="s">
        <v>17</v>
      </c>
      <c r="M2174" s="7" t="s">
        <v>17</v>
      </c>
      <c r="N2174" s="9"/>
      <c r="O2174" s="9"/>
      <c r="P2174" s="9"/>
      <c r="Q2174" s="9"/>
      <c r="R2174" s="10" t="s">
        <v>17</v>
      </c>
      <c r="S2174" s="10" t="s">
        <v>17</v>
      </c>
      <c r="T2174" s="11" t="s">
        <v>17</v>
      </c>
    </row>
    <row r="2175" spans="1:20" ht="57">
      <c r="A2175" s="6">
        <v>1</v>
      </c>
      <c r="B2175" s="6"/>
      <c r="C2175" s="7" t="s">
        <v>2504</v>
      </c>
      <c r="D2175" s="8" t="s">
        <v>17</v>
      </c>
      <c r="E2175" s="9"/>
      <c r="F2175" s="9"/>
      <c r="G2175" s="9"/>
      <c r="H2175" s="10" t="s">
        <v>17</v>
      </c>
      <c r="I2175" s="9"/>
      <c r="J2175" s="10" t="s">
        <v>17</v>
      </c>
      <c r="K2175" s="8" t="s">
        <v>22</v>
      </c>
      <c r="L2175" s="7" t="s">
        <v>2529</v>
      </c>
      <c r="M2175" s="7" t="s">
        <v>207</v>
      </c>
      <c r="N2175" s="9">
        <v>90000</v>
      </c>
      <c r="O2175" s="9">
        <v>45000</v>
      </c>
      <c r="P2175" s="9">
        <v>109999</v>
      </c>
      <c r="Q2175" s="9">
        <v>455858</v>
      </c>
      <c r="R2175" s="13">
        <v>506.5</v>
      </c>
      <c r="S2175" s="13">
        <v>913</v>
      </c>
      <c r="T2175" s="11" t="s">
        <v>3576</v>
      </c>
    </row>
    <row r="2176" spans="1:20">
      <c r="A2176" s="6">
        <v>1</v>
      </c>
      <c r="B2176" s="6"/>
      <c r="C2176" s="6"/>
      <c r="D2176" s="6"/>
      <c r="E2176" s="6"/>
      <c r="F2176" s="6"/>
      <c r="G2176" s="6"/>
      <c r="H2176" s="6"/>
      <c r="I2176" s="6"/>
      <c r="J2176" s="6"/>
      <c r="K2176" s="6"/>
      <c r="L2176" s="6"/>
      <c r="M2176" s="6"/>
      <c r="N2176" s="6"/>
      <c r="O2176" s="6"/>
      <c r="P2176" s="6"/>
      <c r="Q2176" s="6"/>
      <c r="R2176" s="6"/>
      <c r="S2176" s="6"/>
      <c r="T2176" s="11"/>
    </row>
    <row r="2177" spans="1:20" ht="28.5">
      <c r="A2177" s="6">
        <v>1</v>
      </c>
      <c r="B2177" s="6"/>
      <c r="C2177" s="6"/>
      <c r="D2177" s="8" t="s">
        <v>17</v>
      </c>
      <c r="E2177" s="9"/>
      <c r="F2177" s="9"/>
      <c r="G2177" s="9"/>
      <c r="H2177" s="10" t="s">
        <v>17</v>
      </c>
      <c r="I2177" s="9"/>
      <c r="J2177" s="10" t="s">
        <v>17</v>
      </c>
      <c r="K2177" s="8" t="s">
        <v>22</v>
      </c>
      <c r="L2177" s="7" t="s">
        <v>222</v>
      </c>
      <c r="M2177" s="7" t="s">
        <v>91</v>
      </c>
      <c r="N2177" s="9">
        <v>4000</v>
      </c>
      <c r="O2177" s="9">
        <v>1750</v>
      </c>
      <c r="P2177" s="9">
        <v>1052</v>
      </c>
      <c r="Q2177" s="9">
        <v>2867</v>
      </c>
      <c r="R2177" s="13">
        <v>71.7</v>
      </c>
      <c r="S2177" s="13">
        <v>63.8</v>
      </c>
      <c r="T2177" s="11" t="s">
        <v>3577</v>
      </c>
    </row>
    <row r="2178" spans="1:20" ht="42.75">
      <c r="A2178" s="6">
        <v>1</v>
      </c>
      <c r="B2178" s="6"/>
      <c r="C2178" s="6"/>
      <c r="D2178" s="8" t="s">
        <v>17</v>
      </c>
      <c r="E2178" s="9"/>
      <c r="F2178" s="9"/>
      <c r="G2178" s="9"/>
      <c r="H2178" s="10" t="s">
        <v>17</v>
      </c>
      <c r="I2178" s="9"/>
      <c r="J2178" s="10" t="s">
        <v>17</v>
      </c>
      <c r="K2178" s="8" t="s">
        <v>22</v>
      </c>
      <c r="L2178" s="7" t="s">
        <v>2530</v>
      </c>
      <c r="M2178" s="7" t="s">
        <v>2531</v>
      </c>
      <c r="N2178" s="9">
        <v>100</v>
      </c>
      <c r="O2178" s="9">
        <v>40</v>
      </c>
      <c r="P2178" s="9">
        <v>101</v>
      </c>
      <c r="Q2178" s="9">
        <v>56</v>
      </c>
      <c r="R2178" s="13">
        <v>56</v>
      </c>
      <c r="S2178" s="13">
        <v>40</v>
      </c>
      <c r="T2178" s="11" t="s">
        <v>3581</v>
      </c>
    </row>
    <row r="2179" spans="1:20">
      <c r="A2179" s="6">
        <v>1</v>
      </c>
      <c r="B2179" s="6"/>
      <c r="C2179" s="6"/>
      <c r="D2179" s="6"/>
      <c r="E2179" s="6"/>
      <c r="F2179" s="6"/>
      <c r="G2179" s="6"/>
      <c r="H2179" s="6"/>
      <c r="I2179" s="6"/>
      <c r="J2179" s="6"/>
      <c r="K2179" s="6"/>
      <c r="L2179" s="6"/>
      <c r="M2179" s="6"/>
      <c r="N2179" s="6"/>
      <c r="O2179" s="6"/>
      <c r="P2179" s="6"/>
      <c r="Q2179" s="6"/>
      <c r="R2179" s="6"/>
      <c r="S2179" s="6"/>
      <c r="T2179" s="11"/>
    </row>
    <row r="2180" spans="1:20" ht="42.75">
      <c r="A2180" s="6">
        <v>1</v>
      </c>
      <c r="B2180" s="6"/>
      <c r="C2180" s="7" t="s">
        <v>2532</v>
      </c>
      <c r="D2180" s="8" t="s">
        <v>57</v>
      </c>
      <c r="E2180" s="9">
        <v>355243169</v>
      </c>
      <c r="F2180" s="9">
        <v>795604276</v>
      </c>
      <c r="G2180" s="9">
        <f>IFERROR(F2180-E2180,0)</f>
        <v>440361107</v>
      </c>
      <c r="H2180" s="36">
        <f>IFERROR((F2180/E2180-1)*100,0)</f>
        <v>123.96047142570109</v>
      </c>
      <c r="I2180" s="9">
        <v>1168114752</v>
      </c>
      <c r="J2180" s="12">
        <v>68.099999999999994</v>
      </c>
      <c r="K2180" s="8" t="s">
        <v>17</v>
      </c>
      <c r="L2180" s="7" t="s">
        <v>17</v>
      </c>
      <c r="M2180" s="7" t="s">
        <v>17</v>
      </c>
      <c r="N2180" s="9"/>
      <c r="O2180" s="9"/>
      <c r="P2180" s="9"/>
      <c r="Q2180" s="9"/>
      <c r="R2180" s="10" t="s">
        <v>17</v>
      </c>
      <c r="S2180" s="10" t="s">
        <v>17</v>
      </c>
      <c r="T2180" s="11" t="s">
        <v>17</v>
      </c>
    </row>
    <row r="2181" spans="1:20" ht="42.75">
      <c r="A2181" s="6">
        <v>1</v>
      </c>
      <c r="B2181" s="6"/>
      <c r="C2181" s="7" t="s">
        <v>2461</v>
      </c>
      <c r="D2181" s="8" t="s">
        <v>17</v>
      </c>
      <c r="E2181" s="9"/>
      <c r="F2181" s="9"/>
      <c r="G2181" s="9"/>
      <c r="H2181" s="10" t="s">
        <v>17</v>
      </c>
      <c r="I2181" s="9"/>
      <c r="J2181" s="10" t="s">
        <v>17</v>
      </c>
      <c r="K2181" s="8" t="s">
        <v>22</v>
      </c>
      <c r="L2181" s="7" t="s">
        <v>2533</v>
      </c>
      <c r="M2181" s="7" t="s">
        <v>2534</v>
      </c>
      <c r="N2181" s="9">
        <v>177650</v>
      </c>
      <c r="O2181" s="9">
        <v>100337</v>
      </c>
      <c r="P2181" s="9">
        <v>100328</v>
      </c>
      <c r="Q2181" s="9">
        <v>106280</v>
      </c>
      <c r="R2181" s="13">
        <v>59.8</v>
      </c>
      <c r="S2181" s="13">
        <v>5.9</v>
      </c>
      <c r="T2181" s="11" t="s">
        <v>3578</v>
      </c>
    </row>
    <row r="2182" spans="1:20" ht="28.5">
      <c r="A2182" s="6">
        <v>1</v>
      </c>
      <c r="B2182" s="6"/>
      <c r="C2182" s="6"/>
      <c r="D2182" s="8" t="s">
        <v>17</v>
      </c>
      <c r="E2182" s="9"/>
      <c r="F2182" s="9"/>
      <c r="G2182" s="9"/>
      <c r="H2182" s="10" t="s">
        <v>17</v>
      </c>
      <c r="I2182" s="9"/>
      <c r="J2182" s="10" t="s">
        <v>17</v>
      </c>
      <c r="K2182" s="8" t="s">
        <v>22</v>
      </c>
      <c r="L2182" s="7" t="s">
        <v>2533</v>
      </c>
      <c r="M2182" s="7" t="s">
        <v>2535</v>
      </c>
      <c r="N2182" s="9">
        <v>45478400</v>
      </c>
      <c r="O2182" s="9">
        <v>16372224</v>
      </c>
      <c r="P2182" s="9">
        <v>21591516</v>
      </c>
      <c r="Q2182" s="9">
        <v>14933454</v>
      </c>
      <c r="R2182" s="13">
        <v>32.799999999999997</v>
      </c>
      <c r="S2182" s="13">
        <v>-8.8000000000000007</v>
      </c>
      <c r="T2182" s="11" t="s">
        <v>3579</v>
      </c>
    </row>
    <row r="2183" spans="1:20" ht="28.5">
      <c r="A2183" s="6">
        <v>1</v>
      </c>
      <c r="B2183" s="6"/>
      <c r="C2183" s="6"/>
      <c r="D2183" s="8" t="s">
        <v>17</v>
      </c>
      <c r="E2183" s="9"/>
      <c r="F2183" s="9"/>
      <c r="G2183" s="9"/>
      <c r="H2183" s="10" t="s">
        <v>17</v>
      </c>
      <c r="I2183" s="9"/>
      <c r="J2183" s="10" t="s">
        <v>17</v>
      </c>
      <c r="K2183" s="8" t="s">
        <v>22</v>
      </c>
      <c r="L2183" s="7" t="s">
        <v>2536</v>
      </c>
      <c r="M2183" s="7" t="s">
        <v>91</v>
      </c>
      <c r="N2183" s="9">
        <v>3405</v>
      </c>
      <c r="O2183" s="9">
        <v>1122</v>
      </c>
      <c r="P2183" s="9">
        <v>877</v>
      </c>
      <c r="Q2183" s="9">
        <v>943</v>
      </c>
      <c r="R2183" s="13">
        <v>27.7</v>
      </c>
      <c r="S2183" s="13">
        <v>-16</v>
      </c>
      <c r="T2183" s="11" t="s">
        <v>3580</v>
      </c>
    </row>
    <row r="2184" spans="1:20" ht="42.75">
      <c r="A2184" s="6">
        <v>1</v>
      </c>
      <c r="B2184" s="6"/>
      <c r="C2184" s="6"/>
      <c r="D2184" s="8" t="s">
        <v>17</v>
      </c>
      <c r="E2184" s="9"/>
      <c r="F2184" s="9"/>
      <c r="G2184" s="9"/>
      <c r="H2184" s="10" t="s">
        <v>17</v>
      </c>
      <c r="I2184" s="9"/>
      <c r="J2184" s="10" t="s">
        <v>17</v>
      </c>
      <c r="K2184" s="8" t="s">
        <v>22</v>
      </c>
      <c r="L2184" s="7" t="s">
        <v>2537</v>
      </c>
      <c r="M2184" s="7" t="s">
        <v>2538</v>
      </c>
      <c r="N2184" s="9">
        <v>379785</v>
      </c>
      <c r="O2184" s="9">
        <v>93185</v>
      </c>
      <c r="P2184" s="9">
        <v>458696</v>
      </c>
      <c r="Q2184" s="9">
        <v>72148</v>
      </c>
      <c r="R2184" s="13">
        <v>19</v>
      </c>
      <c r="S2184" s="13">
        <v>-22.6</v>
      </c>
      <c r="T2184" s="11" t="s">
        <v>2539</v>
      </c>
    </row>
    <row r="2185" spans="1:20" ht="71.25">
      <c r="A2185" s="6">
        <v>1</v>
      </c>
      <c r="B2185" s="6"/>
      <c r="C2185" s="6"/>
      <c r="D2185" s="8" t="s">
        <v>17</v>
      </c>
      <c r="E2185" s="9"/>
      <c r="F2185" s="9"/>
      <c r="G2185" s="9"/>
      <c r="H2185" s="10" t="s">
        <v>17</v>
      </c>
      <c r="I2185" s="9"/>
      <c r="J2185" s="10" t="s">
        <v>17</v>
      </c>
      <c r="K2185" s="8" t="s">
        <v>22</v>
      </c>
      <c r="L2185" s="7" t="s">
        <v>2540</v>
      </c>
      <c r="M2185" s="7" t="s">
        <v>2541</v>
      </c>
      <c r="N2185" s="9">
        <v>47986</v>
      </c>
      <c r="O2185" s="9">
        <v>12016</v>
      </c>
      <c r="P2185" s="9">
        <v>135826</v>
      </c>
      <c r="Q2185" s="9">
        <v>14482</v>
      </c>
      <c r="R2185" s="13">
        <v>30.2</v>
      </c>
      <c r="S2185" s="13">
        <v>20.5</v>
      </c>
      <c r="T2185" s="11" t="s">
        <v>2542</v>
      </c>
    </row>
    <row r="2186" spans="1:20">
      <c r="A2186" s="6">
        <v>1</v>
      </c>
      <c r="B2186" s="6"/>
      <c r="C2186" s="6"/>
      <c r="D2186" s="6"/>
      <c r="E2186" s="6"/>
      <c r="F2186" s="6"/>
      <c r="G2186" s="6"/>
      <c r="H2186" s="6"/>
      <c r="I2186" s="6"/>
      <c r="J2186" s="6"/>
      <c r="K2186" s="6"/>
      <c r="L2186" s="6"/>
      <c r="M2186" s="6"/>
      <c r="N2186" s="6"/>
      <c r="O2186" s="6"/>
      <c r="P2186" s="6"/>
      <c r="Q2186" s="6"/>
      <c r="R2186" s="6"/>
      <c r="S2186" s="6"/>
      <c r="T2186" s="11"/>
    </row>
    <row r="2187" spans="1:20" ht="71.25">
      <c r="A2187" s="6">
        <v>1</v>
      </c>
      <c r="B2187" s="6"/>
      <c r="C2187" s="6"/>
      <c r="D2187" s="8" t="s">
        <v>17</v>
      </c>
      <c r="E2187" s="9"/>
      <c r="F2187" s="9"/>
      <c r="G2187" s="9"/>
      <c r="H2187" s="10" t="s">
        <v>17</v>
      </c>
      <c r="I2187" s="9"/>
      <c r="J2187" s="10" t="s">
        <v>17</v>
      </c>
      <c r="K2187" s="8" t="s">
        <v>22</v>
      </c>
      <c r="L2187" s="7" t="s">
        <v>2540</v>
      </c>
      <c r="M2187" s="7" t="s">
        <v>2543</v>
      </c>
      <c r="N2187" s="9">
        <v>7500</v>
      </c>
      <c r="O2187" s="9">
        <v>3900</v>
      </c>
      <c r="P2187" s="9">
        <v>53179</v>
      </c>
      <c r="Q2187" s="9">
        <v>98318</v>
      </c>
      <c r="R2187" s="10" t="s">
        <v>62</v>
      </c>
      <c r="S2187" s="13">
        <v>2421</v>
      </c>
      <c r="T2187" s="11" t="s">
        <v>3582</v>
      </c>
    </row>
    <row r="2188" spans="1:20">
      <c r="A2188" s="6">
        <v>1</v>
      </c>
      <c r="B2188" s="6"/>
      <c r="C2188" s="6"/>
      <c r="D2188" s="6"/>
      <c r="E2188" s="6"/>
      <c r="F2188" s="6"/>
      <c r="G2188" s="6"/>
      <c r="H2188" s="6"/>
      <c r="I2188" s="6"/>
      <c r="J2188" s="6"/>
      <c r="K2188" s="6"/>
      <c r="L2188" s="6"/>
      <c r="M2188" s="6"/>
      <c r="N2188" s="6"/>
      <c r="O2188" s="6"/>
      <c r="P2188" s="6"/>
      <c r="Q2188" s="6"/>
      <c r="R2188" s="6"/>
      <c r="S2188" s="6"/>
      <c r="T2188" s="11"/>
    </row>
    <row r="2189" spans="1:20" ht="42.75">
      <c r="A2189" s="6">
        <v>1</v>
      </c>
      <c r="B2189" s="6"/>
      <c r="C2189" s="7" t="s">
        <v>2544</v>
      </c>
      <c r="D2189" s="8" t="s">
        <v>57</v>
      </c>
      <c r="E2189" s="9">
        <v>3660745330</v>
      </c>
      <c r="F2189" s="9">
        <v>4786813202</v>
      </c>
      <c r="G2189" s="9">
        <f>IFERROR(F2189-E2189,0)</f>
        <v>1126067872</v>
      </c>
      <c r="H2189" s="36">
        <f>IFERROR((F2189/E2189-1)*100,0)</f>
        <v>30.760617592592808</v>
      </c>
      <c r="I2189" s="9">
        <v>7903174556</v>
      </c>
      <c r="J2189" s="12">
        <v>60.6</v>
      </c>
      <c r="K2189" s="8" t="s">
        <v>17</v>
      </c>
      <c r="L2189" s="7" t="s">
        <v>17</v>
      </c>
      <c r="M2189" s="7" t="s">
        <v>17</v>
      </c>
      <c r="N2189" s="9"/>
      <c r="O2189" s="9"/>
      <c r="P2189" s="9"/>
      <c r="Q2189" s="9"/>
      <c r="R2189" s="10" t="s">
        <v>17</v>
      </c>
      <c r="S2189" s="10" t="s">
        <v>17</v>
      </c>
      <c r="T2189" s="11" t="s">
        <v>17</v>
      </c>
    </row>
    <row r="2190" spans="1:20" ht="42.75">
      <c r="A2190" s="6">
        <v>1</v>
      </c>
      <c r="B2190" s="6"/>
      <c r="C2190" s="7" t="s">
        <v>2461</v>
      </c>
      <c r="D2190" s="8" t="s">
        <v>17</v>
      </c>
      <c r="E2190" s="9"/>
      <c r="F2190" s="9"/>
      <c r="G2190" s="9"/>
      <c r="H2190" s="10" t="s">
        <v>17</v>
      </c>
      <c r="I2190" s="9"/>
      <c r="J2190" s="10" t="s">
        <v>17</v>
      </c>
      <c r="K2190" s="8" t="s">
        <v>22</v>
      </c>
      <c r="L2190" s="7" t="s">
        <v>2545</v>
      </c>
      <c r="M2190" s="7" t="s">
        <v>1443</v>
      </c>
      <c r="N2190" s="9">
        <v>1208111</v>
      </c>
      <c r="O2190" s="9">
        <v>1188723</v>
      </c>
      <c r="P2190" s="9">
        <v>1128128</v>
      </c>
      <c r="Q2190" s="9">
        <v>1113192</v>
      </c>
      <c r="R2190" s="10" t="s">
        <v>62</v>
      </c>
      <c r="S2190" s="13">
        <v>-6.4</v>
      </c>
      <c r="T2190" s="11" t="s">
        <v>3583</v>
      </c>
    </row>
    <row r="2191" spans="1:20">
      <c r="A2191" s="6">
        <v>1</v>
      </c>
      <c r="B2191" s="6"/>
      <c r="C2191" s="6"/>
      <c r="D2191" s="8" t="s">
        <v>17</v>
      </c>
      <c r="E2191" s="9"/>
      <c r="F2191" s="9"/>
      <c r="G2191" s="9"/>
      <c r="H2191" s="10" t="s">
        <v>17</v>
      </c>
      <c r="I2191" s="9"/>
      <c r="J2191" s="10" t="s">
        <v>17</v>
      </c>
      <c r="K2191" s="8" t="s">
        <v>22</v>
      </c>
      <c r="L2191" s="7" t="s">
        <v>2546</v>
      </c>
      <c r="M2191" s="7" t="s">
        <v>1443</v>
      </c>
      <c r="N2191" s="9">
        <v>6750</v>
      </c>
      <c r="O2191" s="9">
        <v>6650</v>
      </c>
      <c r="P2191" s="9">
        <v>6506</v>
      </c>
      <c r="Q2191" s="9">
        <v>6568</v>
      </c>
      <c r="R2191" s="10" t="s">
        <v>62</v>
      </c>
      <c r="S2191" s="13">
        <v>-1.2</v>
      </c>
      <c r="T2191" s="11" t="s">
        <v>3584</v>
      </c>
    </row>
    <row r="2192" spans="1:20">
      <c r="A2192" s="6">
        <v>1</v>
      </c>
      <c r="B2192" s="6"/>
      <c r="C2192" s="6"/>
      <c r="D2192" s="8" t="s">
        <v>17</v>
      </c>
      <c r="E2192" s="9"/>
      <c r="F2192" s="9"/>
      <c r="G2192" s="9"/>
      <c r="H2192" s="10" t="s">
        <v>17</v>
      </c>
      <c r="I2192" s="9"/>
      <c r="J2192" s="10" t="s">
        <v>17</v>
      </c>
      <c r="K2192" s="8" t="s">
        <v>22</v>
      </c>
      <c r="L2192" s="7" t="s">
        <v>2547</v>
      </c>
      <c r="M2192" s="7" t="s">
        <v>1443</v>
      </c>
      <c r="N2192" s="9">
        <v>360</v>
      </c>
      <c r="O2192" s="9">
        <v>355</v>
      </c>
      <c r="P2192" s="9">
        <v>349</v>
      </c>
      <c r="Q2192" s="9">
        <v>356</v>
      </c>
      <c r="R2192" s="10" t="s">
        <v>62</v>
      </c>
      <c r="S2192" s="13">
        <v>0.3</v>
      </c>
      <c r="T2192" s="11" t="s">
        <v>3585</v>
      </c>
    </row>
    <row r="2193" spans="1:20">
      <c r="A2193" s="6">
        <v>1</v>
      </c>
      <c r="B2193" s="6"/>
      <c r="C2193" s="6"/>
      <c r="D2193" s="8" t="s">
        <v>17</v>
      </c>
      <c r="E2193" s="9"/>
      <c r="F2193" s="9"/>
      <c r="G2193" s="9"/>
      <c r="H2193" s="10" t="s">
        <v>17</v>
      </c>
      <c r="I2193" s="9"/>
      <c r="J2193" s="10" t="s">
        <v>17</v>
      </c>
      <c r="K2193" s="8" t="s">
        <v>22</v>
      </c>
      <c r="L2193" s="7" t="s">
        <v>2548</v>
      </c>
      <c r="M2193" s="7" t="s">
        <v>1443</v>
      </c>
      <c r="N2193" s="9">
        <v>90</v>
      </c>
      <c r="O2193" s="9">
        <v>89</v>
      </c>
      <c r="P2193" s="9">
        <v>85</v>
      </c>
      <c r="Q2193" s="9">
        <v>87</v>
      </c>
      <c r="R2193" s="10" t="s">
        <v>62</v>
      </c>
      <c r="S2193" s="13">
        <v>-2.2000000000000002</v>
      </c>
      <c r="T2193" s="11" t="s">
        <v>3584</v>
      </c>
    </row>
    <row r="2194" spans="1:20">
      <c r="A2194" s="6">
        <v>1</v>
      </c>
      <c r="B2194" s="6"/>
      <c r="C2194" s="6"/>
      <c r="D2194" s="8" t="s">
        <v>17</v>
      </c>
      <c r="E2194" s="9"/>
      <c r="F2194" s="9"/>
      <c r="G2194" s="9"/>
      <c r="H2194" s="10" t="s">
        <v>17</v>
      </c>
      <c r="I2194" s="9"/>
      <c r="J2194" s="10" t="s">
        <v>17</v>
      </c>
      <c r="K2194" s="8" t="s">
        <v>22</v>
      </c>
      <c r="L2194" s="7" t="s">
        <v>2549</v>
      </c>
      <c r="M2194" s="7" t="s">
        <v>1443</v>
      </c>
      <c r="N2194" s="9">
        <v>42000</v>
      </c>
      <c r="O2194" s="9">
        <v>40750</v>
      </c>
      <c r="P2194" s="9">
        <v>39505</v>
      </c>
      <c r="Q2194" s="9">
        <v>41090</v>
      </c>
      <c r="R2194" s="10" t="s">
        <v>62</v>
      </c>
      <c r="S2194" s="13">
        <v>0.8</v>
      </c>
      <c r="T2194" s="11" t="s">
        <v>3584</v>
      </c>
    </row>
    <row r="2195" spans="1:20" ht="42.75">
      <c r="A2195" s="6">
        <v>1</v>
      </c>
      <c r="B2195" s="6"/>
      <c r="C2195" s="7" t="s">
        <v>2550</v>
      </c>
      <c r="D2195" s="8" t="s">
        <v>57</v>
      </c>
      <c r="E2195" s="9">
        <v>51789700</v>
      </c>
      <c r="F2195" s="9">
        <v>86609817</v>
      </c>
      <c r="G2195" s="9">
        <f>IFERROR(F2195-E2195,0)</f>
        <v>34820117</v>
      </c>
      <c r="H2195" s="36">
        <f>IFERROR((F2195/E2195-1)*100,0)</f>
        <v>67.23367194635226</v>
      </c>
      <c r="I2195" s="9">
        <v>292111648</v>
      </c>
      <c r="J2195" s="12">
        <v>29.6</v>
      </c>
      <c r="K2195" s="8" t="s">
        <v>17</v>
      </c>
      <c r="L2195" s="7" t="s">
        <v>17</v>
      </c>
      <c r="M2195" s="7" t="s">
        <v>17</v>
      </c>
      <c r="N2195" s="9"/>
      <c r="O2195" s="9"/>
      <c r="P2195" s="9"/>
      <c r="Q2195" s="9"/>
      <c r="R2195" s="10" t="s">
        <v>17</v>
      </c>
      <c r="S2195" s="10" t="s">
        <v>17</v>
      </c>
      <c r="T2195" s="11" t="s">
        <v>17</v>
      </c>
    </row>
    <row r="2196" spans="1:20" ht="99.75">
      <c r="A2196" s="6">
        <v>1</v>
      </c>
      <c r="B2196" s="6"/>
      <c r="C2196" s="7" t="s">
        <v>2504</v>
      </c>
      <c r="D2196" s="8" t="s">
        <v>17</v>
      </c>
      <c r="E2196" s="9"/>
      <c r="F2196" s="9"/>
      <c r="G2196" s="9"/>
      <c r="H2196" s="10" t="s">
        <v>17</v>
      </c>
      <c r="I2196" s="9"/>
      <c r="J2196" s="10" t="s">
        <v>17</v>
      </c>
      <c r="K2196" s="8" t="s">
        <v>22</v>
      </c>
      <c r="L2196" s="7" t="s">
        <v>222</v>
      </c>
      <c r="M2196" s="7" t="s">
        <v>497</v>
      </c>
      <c r="N2196" s="9">
        <v>64</v>
      </c>
      <c r="O2196" s="9">
        <v>32</v>
      </c>
      <c r="P2196" s="9">
        <v>32</v>
      </c>
      <c r="Q2196" s="9">
        <v>8</v>
      </c>
      <c r="R2196" s="13">
        <v>12.5</v>
      </c>
      <c r="S2196" s="13">
        <v>-75</v>
      </c>
      <c r="T2196" s="11" t="s">
        <v>3586</v>
      </c>
    </row>
    <row r="2197" spans="1:20">
      <c r="A2197" s="6">
        <v>1</v>
      </c>
      <c r="B2197" s="6"/>
      <c r="C2197" s="6"/>
      <c r="D2197" s="6"/>
      <c r="E2197" s="6"/>
      <c r="F2197" s="6"/>
      <c r="G2197" s="6"/>
      <c r="H2197" s="6"/>
      <c r="I2197" s="6"/>
      <c r="J2197" s="6"/>
      <c r="K2197" s="6"/>
      <c r="L2197" s="6"/>
      <c r="M2197" s="6"/>
      <c r="N2197" s="6"/>
      <c r="O2197" s="6"/>
      <c r="P2197" s="6"/>
      <c r="Q2197" s="6"/>
      <c r="R2197" s="6"/>
      <c r="S2197" s="6"/>
      <c r="T2197" s="11"/>
    </row>
    <row r="2198" spans="1:20" ht="99.75">
      <c r="A2198" s="6">
        <v>1</v>
      </c>
      <c r="B2198" s="6"/>
      <c r="C2198" s="6"/>
      <c r="D2198" s="8" t="s">
        <v>17</v>
      </c>
      <c r="E2198" s="9"/>
      <c r="F2198" s="9"/>
      <c r="G2198" s="9"/>
      <c r="H2198" s="10" t="s">
        <v>17</v>
      </c>
      <c r="I2198" s="9"/>
      <c r="J2198" s="10" t="s">
        <v>17</v>
      </c>
      <c r="K2198" s="8" t="s">
        <v>22</v>
      </c>
      <c r="L2198" s="7" t="s">
        <v>222</v>
      </c>
      <c r="M2198" s="7" t="s">
        <v>91</v>
      </c>
      <c r="N2198" s="9">
        <v>1700</v>
      </c>
      <c r="O2198" s="9">
        <v>850</v>
      </c>
      <c r="P2198" s="9">
        <v>850</v>
      </c>
      <c r="Q2198" s="9">
        <v>310</v>
      </c>
      <c r="R2198" s="13">
        <v>18.2</v>
      </c>
      <c r="S2198" s="13">
        <v>-63.5</v>
      </c>
      <c r="T2198" s="11" t="s">
        <v>3586</v>
      </c>
    </row>
    <row r="2199" spans="1:20">
      <c r="A2199" s="6">
        <v>1</v>
      </c>
      <c r="B2199" s="6"/>
      <c r="C2199" s="6"/>
      <c r="D2199" s="6"/>
      <c r="E2199" s="6"/>
      <c r="F2199" s="6"/>
      <c r="G2199" s="6"/>
      <c r="H2199" s="6"/>
      <c r="I2199" s="6"/>
      <c r="J2199" s="6"/>
      <c r="K2199" s="6"/>
      <c r="L2199" s="6"/>
      <c r="M2199" s="6"/>
      <c r="N2199" s="6"/>
      <c r="O2199" s="6"/>
      <c r="P2199" s="6"/>
      <c r="Q2199" s="6"/>
      <c r="R2199" s="6"/>
      <c r="S2199" s="6"/>
      <c r="T2199" s="11"/>
    </row>
    <row r="2200" spans="1:20" ht="99.75">
      <c r="A2200" s="6">
        <v>1</v>
      </c>
      <c r="B2200" s="6"/>
      <c r="C2200" s="6"/>
      <c r="D2200" s="8" t="s">
        <v>17</v>
      </c>
      <c r="E2200" s="9"/>
      <c r="F2200" s="9"/>
      <c r="G2200" s="9"/>
      <c r="H2200" s="10" t="s">
        <v>17</v>
      </c>
      <c r="I2200" s="9"/>
      <c r="J2200" s="10" t="s">
        <v>17</v>
      </c>
      <c r="K2200" s="8" t="s">
        <v>22</v>
      </c>
      <c r="L2200" s="7" t="s">
        <v>182</v>
      </c>
      <c r="M2200" s="7" t="s">
        <v>91</v>
      </c>
      <c r="N2200" s="9">
        <v>1290</v>
      </c>
      <c r="O2200" s="9">
        <v>690</v>
      </c>
      <c r="P2200" s="9">
        <v>690</v>
      </c>
      <c r="Q2200" s="9">
        <v>180</v>
      </c>
      <c r="R2200" s="13">
        <v>14</v>
      </c>
      <c r="S2200" s="13">
        <v>-73.900000000000006</v>
      </c>
      <c r="T2200" s="11" t="s">
        <v>3586</v>
      </c>
    </row>
    <row r="2201" spans="1:20">
      <c r="A2201" s="6">
        <v>1</v>
      </c>
      <c r="B2201" s="6"/>
      <c r="C2201" s="6"/>
      <c r="D2201" s="6"/>
      <c r="E2201" s="6"/>
      <c r="F2201" s="6"/>
      <c r="G2201" s="6"/>
      <c r="H2201" s="6"/>
      <c r="I2201" s="6"/>
      <c r="J2201" s="6"/>
      <c r="K2201" s="6"/>
      <c r="L2201" s="6"/>
      <c r="M2201" s="6"/>
      <c r="N2201" s="6"/>
      <c r="O2201" s="6"/>
      <c r="P2201" s="6"/>
      <c r="Q2201" s="6"/>
      <c r="R2201" s="6"/>
      <c r="S2201" s="6"/>
      <c r="T2201" s="11"/>
    </row>
    <row r="2202" spans="1:20" ht="99.75">
      <c r="A2202" s="6">
        <v>1</v>
      </c>
      <c r="B2202" s="6"/>
      <c r="C2202" s="6"/>
      <c r="D2202" s="8" t="s">
        <v>17</v>
      </c>
      <c r="E2202" s="9"/>
      <c r="F2202" s="9"/>
      <c r="G2202" s="9"/>
      <c r="H2202" s="10" t="s">
        <v>17</v>
      </c>
      <c r="I2202" s="9"/>
      <c r="J2202" s="10" t="s">
        <v>17</v>
      </c>
      <c r="K2202" s="8" t="s">
        <v>22</v>
      </c>
      <c r="L2202" s="7" t="s">
        <v>2551</v>
      </c>
      <c r="M2202" s="7" t="s">
        <v>2552</v>
      </c>
      <c r="N2202" s="9">
        <v>152000</v>
      </c>
      <c r="O2202" s="9">
        <v>75800</v>
      </c>
      <c r="P2202" s="9">
        <v>75800</v>
      </c>
      <c r="Q2202" s="9">
        <v>5411</v>
      </c>
      <c r="R2202" s="13">
        <v>3.6</v>
      </c>
      <c r="S2202" s="13">
        <v>-92.9</v>
      </c>
      <c r="T2202" s="11" t="s">
        <v>3586</v>
      </c>
    </row>
    <row r="2203" spans="1:20">
      <c r="A2203" s="6">
        <v>1</v>
      </c>
      <c r="B2203" s="6"/>
      <c r="C2203" s="6"/>
      <c r="D2203" s="6"/>
      <c r="E2203" s="6"/>
      <c r="F2203" s="6"/>
      <c r="G2203" s="6"/>
      <c r="H2203" s="6"/>
      <c r="I2203" s="6"/>
      <c r="J2203" s="6"/>
      <c r="K2203" s="6"/>
      <c r="L2203" s="6"/>
      <c r="M2203" s="6"/>
      <c r="N2203" s="6"/>
      <c r="O2203" s="6"/>
      <c r="P2203" s="6"/>
      <c r="Q2203" s="6"/>
      <c r="R2203" s="6"/>
      <c r="S2203" s="6"/>
      <c r="T2203" s="11"/>
    </row>
    <row r="2204" spans="1:20" ht="99.75">
      <c r="A2204" s="6">
        <v>1</v>
      </c>
      <c r="B2204" s="6"/>
      <c r="C2204" s="6"/>
      <c r="D2204" s="8" t="s">
        <v>17</v>
      </c>
      <c r="E2204" s="9"/>
      <c r="F2204" s="9"/>
      <c r="G2204" s="9"/>
      <c r="H2204" s="10" t="s">
        <v>17</v>
      </c>
      <c r="I2204" s="9"/>
      <c r="J2204" s="10" t="s">
        <v>17</v>
      </c>
      <c r="K2204" s="8" t="s">
        <v>22</v>
      </c>
      <c r="L2204" s="7" t="s">
        <v>2553</v>
      </c>
      <c r="M2204" s="7" t="s">
        <v>2554</v>
      </c>
      <c r="N2204" s="9">
        <v>298000</v>
      </c>
      <c r="O2204" s="9">
        <v>148450</v>
      </c>
      <c r="P2204" s="9">
        <v>148450</v>
      </c>
      <c r="Q2204" s="9">
        <v>9140</v>
      </c>
      <c r="R2204" s="13">
        <v>3.1</v>
      </c>
      <c r="S2204" s="13">
        <v>-93.8</v>
      </c>
      <c r="T2204" s="11" t="s">
        <v>3586</v>
      </c>
    </row>
    <row r="2205" spans="1:20">
      <c r="A2205" s="6">
        <v>1</v>
      </c>
      <c r="B2205" s="6"/>
      <c r="C2205" s="6"/>
      <c r="D2205" s="6"/>
      <c r="E2205" s="6"/>
      <c r="F2205" s="6"/>
      <c r="G2205" s="6"/>
      <c r="H2205" s="6"/>
      <c r="I2205" s="6"/>
      <c r="J2205" s="6"/>
      <c r="K2205" s="6"/>
      <c r="L2205" s="6"/>
      <c r="M2205" s="6"/>
      <c r="N2205" s="6"/>
      <c r="O2205" s="6"/>
      <c r="P2205" s="6"/>
      <c r="Q2205" s="6"/>
      <c r="R2205" s="6"/>
      <c r="S2205" s="6"/>
      <c r="T2205" s="11"/>
    </row>
    <row r="2206" spans="1:20" ht="99.75">
      <c r="A2206" s="6">
        <v>1</v>
      </c>
      <c r="B2206" s="6"/>
      <c r="C2206" s="6"/>
      <c r="D2206" s="8" t="s">
        <v>17</v>
      </c>
      <c r="E2206" s="9"/>
      <c r="F2206" s="9"/>
      <c r="G2206" s="9"/>
      <c r="H2206" s="10" t="s">
        <v>17</v>
      </c>
      <c r="I2206" s="9"/>
      <c r="J2206" s="10" t="s">
        <v>17</v>
      </c>
      <c r="K2206" s="8" t="s">
        <v>22</v>
      </c>
      <c r="L2206" s="7" t="s">
        <v>2555</v>
      </c>
      <c r="M2206" s="7" t="s">
        <v>91</v>
      </c>
      <c r="N2206" s="9">
        <v>2800</v>
      </c>
      <c r="O2206" s="9">
        <v>1550</v>
      </c>
      <c r="P2206" s="9">
        <v>1550</v>
      </c>
      <c r="Q2206" s="9">
        <v>490</v>
      </c>
      <c r="R2206" s="13">
        <v>17.5</v>
      </c>
      <c r="S2206" s="13">
        <v>-68.400000000000006</v>
      </c>
      <c r="T2206" s="11" t="s">
        <v>3586</v>
      </c>
    </row>
    <row r="2207" spans="1:20">
      <c r="A2207" s="6">
        <v>1</v>
      </c>
      <c r="B2207" s="6"/>
      <c r="C2207" s="6"/>
      <c r="D2207" s="6"/>
      <c r="E2207" s="6"/>
      <c r="F2207" s="6"/>
      <c r="G2207" s="6"/>
      <c r="H2207" s="6"/>
      <c r="I2207" s="6"/>
      <c r="J2207" s="6"/>
      <c r="K2207" s="6"/>
      <c r="L2207" s="6"/>
      <c r="M2207" s="6"/>
      <c r="N2207" s="6"/>
      <c r="O2207" s="6"/>
      <c r="P2207" s="6"/>
      <c r="Q2207" s="6"/>
      <c r="R2207" s="6"/>
      <c r="S2207" s="6"/>
      <c r="T2207" s="11"/>
    </row>
    <row r="2208" spans="1:20">
      <c r="A2208" s="6">
        <v>1</v>
      </c>
      <c r="B2208" s="6"/>
      <c r="C2208" s="6"/>
      <c r="D2208" s="8" t="s">
        <v>17</v>
      </c>
      <c r="E2208" s="9"/>
      <c r="F2208" s="9"/>
      <c r="G2208" s="9"/>
      <c r="H2208" s="10" t="s">
        <v>17</v>
      </c>
      <c r="I2208" s="9"/>
      <c r="J2208" s="10" t="s">
        <v>17</v>
      </c>
      <c r="K2208" s="8" t="s">
        <v>22</v>
      </c>
      <c r="L2208" s="7" t="s">
        <v>2556</v>
      </c>
      <c r="M2208" s="7" t="s">
        <v>2557</v>
      </c>
      <c r="N2208" s="9">
        <v>386</v>
      </c>
      <c r="O2208" s="9">
        <v>386</v>
      </c>
      <c r="P2208" s="9">
        <v>386</v>
      </c>
      <c r="Q2208" s="9">
        <v>386</v>
      </c>
      <c r="R2208" s="10" t="s">
        <v>62</v>
      </c>
      <c r="S2208" s="13">
        <v>0</v>
      </c>
      <c r="T2208" s="11" t="s">
        <v>17</v>
      </c>
    </row>
    <row r="2209" spans="1:20" ht="28.5">
      <c r="A2209" s="6">
        <v>1</v>
      </c>
      <c r="B2209" s="6"/>
      <c r="C2209" s="6"/>
      <c r="D2209" s="8" t="s">
        <v>17</v>
      </c>
      <c r="E2209" s="9"/>
      <c r="F2209" s="9"/>
      <c r="G2209" s="9"/>
      <c r="H2209" s="10" t="s">
        <v>17</v>
      </c>
      <c r="I2209" s="9"/>
      <c r="J2209" s="10" t="s">
        <v>17</v>
      </c>
      <c r="K2209" s="8" t="s">
        <v>22</v>
      </c>
      <c r="L2209" s="7" t="s">
        <v>2556</v>
      </c>
      <c r="M2209" s="7" t="s">
        <v>2558</v>
      </c>
      <c r="N2209" s="9">
        <v>304</v>
      </c>
      <c r="O2209" s="9">
        <v>304</v>
      </c>
      <c r="P2209" s="9">
        <v>304</v>
      </c>
      <c r="Q2209" s="9">
        <v>304</v>
      </c>
      <c r="R2209" s="10" t="s">
        <v>62</v>
      </c>
      <c r="S2209" s="13">
        <v>0</v>
      </c>
      <c r="T2209" s="11" t="s">
        <v>17</v>
      </c>
    </row>
    <row r="2210" spans="1:20" ht="99.75">
      <c r="A2210" s="6">
        <v>1</v>
      </c>
      <c r="B2210" s="6"/>
      <c r="C2210" s="6"/>
      <c r="D2210" s="8" t="s">
        <v>17</v>
      </c>
      <c r="E2210" s="9"/>
      <c r="F2210" s="9"/>
      <c r="G2210" s="9"/>
      <c r="H2210" s="10" t="s">
        <v>17</v>
      </c>
      <c r="I2210" s="9"/>
      <c r="J2210" s="10" t="s">
        <v>17</v>
      </c>
      <c r="K2210" s="8" t="s">
        <v>22</v>
      </c>
      <c r="L2210" s="7" t="s">
        <v>2559</v>
      </c>
      <c r="M2210" s="7" t="s">
        <v>2554</v>
      </c>
      <c r="N2210" s="9">
        <v>22000</v>
      </c>
      <c r="O2210" s="9">
        <v>10950</v>
      </c>
      <c r="P2210" s="9">
        <v>10950</v>
      </c>
      <c r="Q2210" s="9">
        <v>3570</v>
      </c>
      <c r="R2210" s="13">
        <v>16.2</v>
      </c>
      <c r="S2210" s="13">
        <v>-67.400000000000006</v>
      </c>
      <c r="T2210" s="11" t="s">
        <v>3586</v>
      </c>
    </row>
    <row r="2211" spans="1:20" ht="99.75">
      <c r="A2211" s="6">
        <v>1</v>
      </c>
      <c r="B2211" s="6"/>
      <c r="C2211" s="6"/>
      <c r="D2211" s="8" t="s">
        <v>17</v>
      </c>
      <c r="E2211" s="9"/>
      <c r="F2211" s="9"/>
      <c r="G2211" s="9"/>
      <c r="H2211" s="10" t="s">
        <v>17</v>
      </c>
      <c r="I2211" s="9"/>
      <c r="J2211" s="10" t="s">
        <v>17</v>
      </c>
      <c r="K2211" s="8" t="s">
        <v>22</v>
      </c>
      <c r="L2211" s="7" t="s">
        <v>2560</v>
      </c>
      <c r="M2211" s="7" t="s">
        <v>2552</v>
      </c>
      <c r="N2211" s="9">
        <v>10150</v>
      </c>
      <c r="O2211" s="9">
        <v>5200</v>
      </c>
      <c r="P2211" s="9">
        <v>5200</v>
      </c>
      <c r="Q2211" s="9">
        <v>1292</v>
      </c>
      <c r="R2211" s="13">
        <v>12.7</v>
      </c>
      <c r="S2211" s="13">
        <v>-75.2</v>
      </c>
      <c r="T2211" s="11" t="s">
        <v>3586</v>
      </c>
    </row>
    <row r="2212" spans="1:20" ht="28.5">
      <c r="A2212" s="6">
        <v>1</v>
      </c>
      <c r="B2212" s="6"/>
      <c r="C2212" s="6"/>
      <c r="D2212" s="8" t="s">
        <v>17</v>
      </c>
      <c r="E2212" s="9"/>
      <c r="F2212" s="9"/>
      <c r="G2212" s="9"/>
      <c r="H2212" s="10" t="s">
        <v>17</v>
      </c>
      <c r="I2212" s="9"/>
      <c r="J2212" s="10" t="s">
        <v>17</v>
      </c>
      <c r="K2212" s="8" t="s">
        <v>22</v>
      </c>
      <c r="L2212" s="7" t="s">
        <v>2561</v>
      </c>
      <c r="M2212" s="7" t="s">
        <v>70</v>
      </c>
      <c r="N2212" s="9">
        <v>1300</v>
      </c>
      <c r="O2212" s="9">
        <v>660</v>
      </c>
      <c r="P2212" s="9">
        <v>660</v>
      </c>
      <c r="Q2212" s="9">
        <v>146</v>
      </c>
      <c r="R2212" s="13">
        <v>11.2</v>
      </c>
      <c r="S2212" s="13">
        <v>-77.900000000000006</v>
      </c>
      <c r="T2212" s="11" t="s">
        <v>3587</v>
      </c>
    </row>
    <row r="2213" spans="1:20" ht="42.75">
      <c r="A2213" s="6">
        <v>1</v>
      </c>
      <c r="B2213" s="6"/>
      <c r="C2213" s="6"/>
      <c r="D2213" s="8" t="s">
        <v>17</v>
      </c>
      <c r="E2213" s="9"/>
      <c r="F2213" s="9"/>
      <c r="G2213" s="9"/>
      <c r="H2213" s="10" t="s">
        <v>17</v>
      </c>
      <c r="I2213" s="9"/>
      <c r="J2213" s="10" t="s">
        <v>17</v>
      </c>
      <c r="K2213" s="8" t="s">
        <v>22</v>
      </c>
      <c r="L2213" s="7" t="s">
        <v>2562</v>
      </c>
      <c r="M2213" s="7" t="s">
        <v>231</v>
      </c>
      <c r="N2213" s="9">
        <v>710000</v>
      </c>
      <c r="O2213" s="9">
        <v>364300</v>
      </c>
      <c r="P2213" s="9">
        <v>364300</v>
      </c>
      <c r="Q2213" s="9">
        <v>60694</v>
      </c>
      <c r="R2213" s="13">
        <v>8.5</v>
      </c>
      <c r="S2213" s="13">
        <v>-83.3</v>
      </c>
      <c r="T2213" s="11" t="s">
        <v>3588</v>
      </c>
    </row>
    <row r="2214" spans="1:20" ht="42.75">
      <c r="A2214" s="6">
        <v>1</v>
      </c>
      <c r="B2214" s="6"/>
      <c r="C2214" s="6"/>
      <c r="D2214" s="8" t="s">
        <v>17</v>
      </c>
      <c r="E2214" s="9"/>
      <c r="F2214" s="9"/>
      <c r="G2214" s="9"/>
      <c r="H2214" s="10" t="s">
        <v>17</v>
      </c>
      <c r="I2214" s="9"/>
      <c r="J2214" s="10" t="s">
        <v>17</v>
      </c>
      <c r="K2214" s="8" t="s">
        <v>22</v>
      </c>
      <c r="L2214" s="7" t="s">
        <v>2563</v>
      </c>
      <c r="M2214" s="7" t="s">
        <v>1770</v>
      </c>
      <c r="N2214" s="9">
        <v>1910</v>
      </c>
      <c r="O2214" s="9">
        <v>970</v>
      </c>
      <c r="P2214" s="9">
        <v>736</v>
      </c>
      <c r="Q2214" s="9">
        <v>288</v>
      </c>
      <c r="R2214" s="13">
        <v>15.1</v>
      </c>
      <c r="S2214" s="13">
        <v>-70.3</v>
      </c>
      <c r="T2214" s="11" t="s">
        <v>3589</v>
      </c>
    </row>
    <row r="2215" spans="1:20" ht="42.75">
      <c r="A2215" s="6">
        <v>1</v>
      </c>
      <c r="B2215" s="6"/>
      <c r="C2215" s="7" t="s">
        <v>2564</v>
      </c>
      <c r="D2215" s="8" t="s">
        <v>57</v>
      </c>
      <c r="E2215" s="9">
        <v>153562174</v>
      </c>
      <c r="F2215" s="9">
        <v>134821375</v>
      </c>
      <c r="G2215" s="9">
        <f>IFERROR(F2215-E2215,0)</f>
        <v>-18740799</v>
      </c>
      <c r="H2215" s="36">
        <f>IFERROR((F2215/E2215-1)*100,0)</f>
        <v>-12.204046420963021</v>
      </c>
      <c r="I2215" s="9">
        <v>440924729</v>
      </c>
      <c r="J2215" s="12">
        <v>30.6</v>
      </c>
      <c r="K2215" s="8" t="s">
        <v>17</v>
      </c>
      <c r="L2215" s="7" t="s">
        <v>17</v>
      </c>
      <c r="M2215" s="7" t="s">
        <v>17</v>
      </c>
      <c r="N2215" s="9"/>
      <c r="O2215" s="9"/>
      <c r="P2215" s="9"/>
      <c r="Q2215" s="9"/>
      <c r="R2215" s="10" t="s">
        <v>17</v>
      </c>
      <c r="S2215" s="10" t="s">
        <v>17</v>
      </c>
      <c r="T2215" s="11" t="s">
        <v>17</v>
      </c>
    </row>
    <row r="2216" spans="1:20" ht="42.75">
      <c r="A2216" s="6">
        <v>1</v>
      </c>
      <c r="B2216" s="6"/>
      <c r="C2216" s="7" t="s">
        <v>2565</v>
      </c>
      <c r="D2216" s="8" t="s">
        <v>17</v>
      </c>
      <c r="E2216" s="9"/>
      <c r="F2216" s="9"/>
      <c r="G2216" s="9"/>
      <c r="H2216" s="10" t="s">
        <v>17</v>
      </c>
      <c r="I2216" s="9"/>
      <c r="J2216" s="10" t="s">
        <v>17</v>
      </c>
      <c r="K2216" s="8" t="s">
        <v>22</v>
      </c>
      <c r="L2216" s="7" t="s">
        <v>2566</v>
      </c>
      <c r="M2216" s="7" t="s">
        <v>2567</v>
      </c>
      <c r="N2216" s="9">
        <v>96</v>
      </c>
      <c r="O2216" s="9">
        <v>48</v>
      </c>
      <c r="P2216" s="9">
        <v>46</v>
      </c>
      <c r="Q2216" s="9">
        <v>47</v>
      </c>
      <c r="R2216" s="13">
        <v>49</v>
      </c>
      <c r="S2216" s="13">
        <v>-2.1</v>
      </c>
      <c r="T2216" s="11" t="s">
        <v>3590</v>
      </c>
    </row>
    <row r="2217" spans="1:20" ht="42.75">
      <c r="A2217" s="6">
        <v>1</v>
      </c>
      <c r="B2217" s="6"/>
      <c r="C2217" s="6"/>
      <c r="D2217" s="8" t="s">
        <v>17</v>
      </c>
      <c r="E2217" s="9"/>
      <c r="F2217" s="9"/>
      <c r="G2217" s="9"/>
      <c r="H2217" s="10" t="s">
        <v>17</v>
      </c>
      <c r="I2217" s="9"/>
      <c r="J2217" s="10" t="s">
        <v>17</v>
      </c>
      <c r="K2217" s="8" t="s">
        <v>22</v>
      </c>
      <c r="L2217" s="7" t="s">
        <v>2568</v>
      </c>
      <c r="M2217" s="7" t="s">
        <v>2569</v>
      </c>
      <c r="N2217" s="9">
        <v>12</v>
      </c>
      <c r="O2217" s="9">
        <v>2</v>
      </c>
      <c r="P2217" s="9">
        <v>0</v>
      </c>
      <c r="Q2217" s="9">
        <v>0</v>
      </c>
      <c r="R2217" s="13">
        <v>0</v>
      </c>
      <c r="S2217" s="13">
        <v>-100</v>
      </c>
      <c r="T2217" s="11" t="s">
        <v>3591</v>
      </c>
    </row>
    <row r="2218" spans="1:20" ht="42.75">
      <c r="A2218" s="6">
        <v>1</v>
      </c>
      <c r="B2218" s="6"/>
      <c r="C2218" s="7" t="s">
        <v>2570</v>
      </c>
      <c r="D2218" s="8" t="s">
        <v>57</v>
      </c>
      <c r="E2218" s="9">
        <v>235456158</v>
      </c>
      <c r="F2218" s="9">
        <v>295790188</v>
      </c>
      <c r="G2218" s="9">
        <f>IFERROR(F2218-E2218,0)</f>
        <v>60334030</v>
      </c>
      <c r="H2218" s="36">
        <f>IFERROR((F2218/E2218-1)*100,0)</f>
        <v>25.624316013854266</v>
      </c>
      <c r="I2218" s="9">
        <v>1102906737</v>
      </c>
      <c r="J2218" s="12">
        <v>26.8</v>
      </c>
      <c r="K2218" s="8" t="s">
        <v>17</v>
      </c>
      <c r="L2218" s="7" t="s">
        <v>17</v>
      </c>
      <c r="M2218" s="7" t="s">
        <v>17</v>
      </c>
      <c r="N2218" s="9"/>
      <c r="O2218" s="9"/>
      <c r="P2218" s="9"/>
      <c r="Q2218" s="9"/>
      <c r="R2218" s="10" t="s">
        <v>17</v>
      </c>
      <c r="S2218" s="10" t="s">
        <v>17</v>
      </c>
      <c r="T2218" s="11" t="s">
        <v>17</v>
      </c>
    </row>
    <row r="2219" spans="1:20" ht="42.75">
      <c r="A2219" s="6">
        <v>1</v>
      </c>
      <c r="B2219" s="6"/>
      <c r="C2219" s="7" t="s">
        <v>2414</v>
      </c>
      <c r="D2219" s="8" t="s">
        <v>17</v>
      </c>
      <c r="E2219" s="9"/>
      <c r="F2219" s="9"/>
      <c r="G2219" s="9"/>
      <c r="H2219" s="10" t="s">
        <v>17</v>
      </c>
      <c r="I2219" s="9"/>
      <c r="J2219" s="10" t="s">
        <v>17</v>
      </c>
      <c r="K2219" s="8" t="s">
        <v>22</v>
      </c>
      <c r="L2219" s="7" t="s">
        <v>2571</v>
      </c>
      <c r="M2219" s="7" t="s">
        <v>1936</v>
      </c>
      <c r="N2219" s="9">
        <v>4567</v>
      </c>
      <c r="O2219" s="9">
        <v>4567</v>
      </c>
      <c r="P2219" s="9">
        <v>4264</v>
      </c>
      <c r="Q2219" s="9">
        <v>5513</v>
      </c>
      <c r="R2219" s="10" t="s">
        <v>62</v>
      </c>
      <c r="S2219" s="13">
        <v>20.7</v>
      </c>
      <c r="T2219" s="11" t="s">
        <v>3592</v>
      </c>
    </row>
    <row r="2220" spans="1:20">
      <c r="A2220" s="6">
        <v>1</v>
      </c>
      <c r="B2220" s="6"/>
      <c r="C2220" s="6"/>
      <c r="D2220" s="8" t="s">
        <v>17</v>
      </c>
      <c r="E2220" s="9"/>
      <c r="F2220" s="9"/>
      <c r="G2220" s="9"/>
      <c r="H2220" s="10" t="s">
        <v>17</v>
      </c>
      <c r="I2220" s="9"/>
      <c r="J2220" s="10" t="s">
        <v>17</v>
      </c>
      <c r="K2220" s="8" t="s">
        <v>22</v>
      </c>
      <c r="L2220" s="7" t="s">
        <v>2572</v>
      </c>
      <c r="M2220" s="7" t="s">
        <v>2573</v>
      </c>
      <c r="N2220" s="9">
        <v>150</v>
      </c>
      <c r="O2220" s="9">
        <v>150</v>
      </c>
      <c r="P2220" s="9">
        <v>163</v>
      </c>
      <c r="Q2220" s="9">
        <v>215</v>
      </c>
      <c r="R2220" s="10" t="s">
        <v>62</v>
      </c>
      <c r="S2220" s="13">
        <v>43.3</v>
      </c>
      <c r="T2220" s="11" t="s">
        <v>3593</v>
      </c>
    </row>
    <row r="2221" spans="1:20" ht="42.75">
      <c r="A2221" s="6">
        <v>1</v>
      </c>
      <c r="B2221" s="6"/>
      <c r="C2221" s="6"/>
      <c r="D2221" s="8" t="s">
        <v>17</v>
      </c>
      <c r="E2221" s="9"/>
      <c r="F2221" s="9"/>
      <c r="G2221" s="9"/>
      <c r="H2221" s="10" t="s">
        <v>17</v>
      </c>
      <c r="I2221" s="9"/>
      <c r="J2221" s="10" t="s">
        <v>17</v>
      </c>
      <c r="K2221" s="8" t="s">
        <v>22</v>
      </c>
      <c r="L2221" s="7" t="s">
        <v>2574</v>
      </c>
      <c r="M2221" s="7" t="s">
        <v>2575</v>
      </c>
      <c r="N2221" s="9">
        <v>7038</v>
      </c>
      <c r="O2221" s="9">
        <v>7038</v>
      </c>
      <c r="P2221" s="9">
        <v>7142</v>
      </c>
      <c r="Q2221" s="9">
        <v>6485</v>
      </c>
      <c r="R2221" s="10" t="s">
        <v>62</v>
      </c>
      <c r="S2221" s="13">
        <v>-7.9</v>
      </c>
      <c r="T2221" s="11" t="s">
        <v>3594</v>
      </c>
    </row>
    <row r="2222" spans="1:20" ht="28.5">
      <c r="A2222" s="6">
        <v>1</v>
      </c>
      <c r="B2222" s="6"/>
      <c r="C2222" s="7" t="s">
        <v>2576</v>
      </c>
      <c r="D2222" s="8" t="s">
        <v>57</v>
      </c>
      <c r="E2222" s="9">
        <v>4646405</v>
      </c>
      <c r="F2222" s="9">
        <v>109164</v>
      </c>
      <c r="G2222" s="9">
        <f>IFERROR(F2222-E2222,0)</f>
        <v>-4537241</v>
      </c>
      <c r="H2222" s="36">
        <f>IFERROR((F2222/E2222-1)*100,0)</f>
        <v>-97.650570710043567</v>
      </c>
      <c r="I2222" s="9">
        <v>30431600</v>
      </c>
      <c r="J2222" s="12">
        <v>0.4</v>
      </c>
      <c r="K2222" s="8" t="s">
        <v>17</v>
      </c>
      <c r="L2222" s="7" t="s">
        <v>17</v>
      </c>
      <c r="M2222" s="7" t="s">
        <v>17</v>
      </c>
      <c r="N2222" s="9"/>
      <c r="O2222" s="9"/>
      <c r="P2222" s="9"/>
      <c r="Q2222" s="9"/>
      <c r="R2222" s="10" t="s">
        <v>17</v>
      </c>
      <c r="S2222" s="10" t="s">
        <v>17</v>
      </c>
      <c r="T2222" s="11" t="s">
        <v>17</v>
      </c>
    </row>
    <row r="2223" spans="1:20" ht="71.25">
      <c r="A2223" s="6">
        <v>1</v>
      </c>
      <c r="B2223" s="6"/>
      <c r="C2223" s="7" t="s">
        <v>2414</v>
      </c>
      <c r="D2223" s="8" t="s">
        <v>17</v>
      </c>
      <c r="E2223" s="9"/>
      <c r="F2223" s="9"/>
      <c r="G2223" s="9"/>
      <c r="H2223" s="10" t="s">
        <v>17</v>
      </c>
      <c r="I2223" s="9"/>
      <c r="J2223" s="10" t="s">
        <v>17</v>
      </c>
      <c r="K2223" s="8" t="s">
        <v>22</v>
      </c>
      <c r="L2223" s="7" t="s">
        <v>2577</v>
      </c>
      <c r="M2223" s="7" t="s">
        <v>2578</v>
      </c>
      <c r="N2223" s="9">
        <v>7500</v>
      </c>
      <c r="O2223" s="9">
        <v>1500</v>
      </c>
      <c r="P2223" s="9">
        <v>1196</v>
      </c>
      <c r="Q2223" s="9">
        <v>442</v>
      </c>
      <c r="R2223" s="13">
        <v>5.9</v>
      </c>
      <c r="S2223" s="13">
        <v>-70.5</v>
      </c>
      <c r="T2223" s="11" t="s">
        <v>3595</v>
      </c>
    </row>
    <row r="2224" spans="1:20">
      <c r="A2224" s="6">
        <v>1</v>
      </c>
      <c r="B2224" s="6"/>
      <c r="C2224" s="6"/>
      <c r="D2224" s="6"/>
      <c r="E2224" s="6"/>
      <c r="F2224" s="6"/>
      <c r="G2224" s="6"/>
      <c r="H2224" s="6"/>
      <c r="I2224" s="6"/>
      <c r="J2224" s="6"/>
      <c r="K2224" s="6"/>
      <c r="L2224" s="6"/>
      <c r="M2224" s="6"/>
      <c r="N2224" s="6"/>
      <c r="O2224" s="6"/>
      <c r="P2224" s="6"/>
      <c r="Q2224" s="6"/>
      <c r="R2224" s="6"/>
      <c r="S2224" s="6"/>
      <c r="T2224" s="11"/>
    </row>
    <row r="2225" spans="1:20" ht="71.25">
      <c r="A2225" s="6">
        <v>1</v>
      </c>
      <c r="B2225" s="6"/>
      <c r="C2225" s="6"/>
      <c r="D2225" s="8" t="s">
        <v>17</v>
      </c>
      <c r="E2225" s="9"/>
      <c r="F2225" s="9"/>
      <c r="G2225" s="9"/>
      <c r="H2225" s="10" t="s">
        <v>17</v>
      </c>
      <c r="I2225" s="9"/>
      <c r="J2225" s="10" t="s">
        <v>17</v>
      </c>
      <c r="K2225" s="8" t="s">
        <v>22</v>
      </c>
      <c r="L2225" s="7" t="s">
        <v>2577</v>
      </c>
      <c r="M2225" s="7" t="s">
        <v>2579</v>
      </c>
      <c r="N2225" s="9">
        <v>600000</v>
      </c>
      <c r="O2225" s="9">
        <v>100000</v>
      </c>
      <c r="P2225" s="9">
        <v>73100</v>
      </c>
      <c r="Q2225" s="9">
        <v>28971</v>
      </c>
      <c r="R2225" s="13">
        <v>4.8</v>
      </c>
      <c r="S2225" s="13">
        <v>-71</v>
      </c>
      <c r="T2225" s="11" t="s">
        <v>3595</v>
      </c>
    </row>
    <row r="2226" spans="1:20">
      <c r="A2226" s="6">
        <v>1</v>
      </c>
      <c r="B2226" s="6"/>
      <c r="C2226" s="6"/>
      <c r="D2226" s="6"/>
      <c r="E2226" s="6"/>
      <c r="F2226" s="6"/>
      <c r="G2226" s="6"/>
      <c r="H2226" s="6"/>
      <c r="I2226" s="6"/>
      <c r="J2226" s="6"/>
      <c r="K2226" s="6"/>
      <c r="L2226" s="6"/>
      <c r="M2226" s="6"/>
      <c r="N2226" s="6"/>
      <c r="O2226" s="6"/>
      <c r="P2226" s="6"/>
      <c r="Q2226" s="6"/>
      <c r="R2226" s="6"/>
      <c r="S2226" s="6"/>
      <c r="T2226" s="11"/>
    </row>
    <row r="2227" spans="1:20" ht="28.5">
      <c r="A2227" s="6">
        <v>1</v>
      </c>
      <c r="B2227" s="6"/>
      <c r="C2227" s="7" t="s">
        <v>2580</v>
      </c>
      <c r="D2227" s="8" t="s">
        <v>57</v>
      </c>
      <c r="E2227" s="9">
        <v>103735269</v>
      </c>
      <c r="F2227" s="9">
        <v>41885107</v>
      </c>
      <c r="G2227" s="9">
        <f>IFERROR(F2227-E2227,0)</f>
        <v>-61850162</v>
      </c>
      <c r="H2227" s="36">
        <f>IFERROR((F2227/E2227-1)*100,0)</f>
        <v>-59.623079591185132</v>
      </c>
      <c r="I2227" s="9">
        <v>433038886</v>
      </c>
      <c r="J2227" s="12">
        <v>9.6999999999999993</v>
      </c>
      <c r="K2227" s="8" t="s">
        <v>17</v>
      </c>
      <c r="L2227" s="7" t="s">
        <v>17</v>
      </c>
      <c r="M2227" s="7" t="s">
        <v>17</v>
      </c>
      <c r="N2227" s="9"/>
      <c r="O2227" s="9"/>
      <c r="P2227" s="9"/>
      <c r="Q2227" s="9"/>
      <c r="R2227" s="10" t="s">
        <v>17</v>
      </c>
      <c r="S2227" s="10" t="s">
        <v>17</v>
      </c>
      <c r="T2227" s="11" t="s">
        <v>17</v>
      </c>
    </row>
    <row r="2228" spans="1:20" ht="71.25">
      <c r="A2228" s="6">
        <v>1</v>
      </c>
      <c r="B2228" s="6"/>
      <c r="C2228" s="7" t="s">
        <v>2461</v>
      </c>
      <c r="D2228" s="8" t="s">
        <v>17</v>
      </c>
      <c r="E2228" s="9"/>
      <c r="F2228" s="9"/>
      <c r="G2228" s="9"/>
      <c r="H2228" s="10" t="s">
        <v>17</v>
      </c>
      <c r="I2228" s="9"/>
      <c r="J2228" s="10" t="s">
        <v>17</v>
      </c>
      <c r="K2228" s="8" t="s">
        <v>22</v>
      </c>
      <c r="L2228" s="7" t="s">
        <v>2581</v>
      </c>
      <c r="M2228" s="7" t="s">
        <v>2428</v>
      </c>
      <c r="N2228" s="9">
        <v>6000</v>
      </c>
      <c r="O2228" s="9">
        <v>2335</v>
      </c>
      <c r="P2228" s="9">
        <v>2889</v>
      </c>
      <c r="Q2228" s="9">
        <v>480</v>
      </c>
      <c r="R2228" s="13">
        <v>8</v>
      </c>
      <c r="S2228" s="13">
        <v>-79.400000000000006</v>
      </c>
      <c r="T2228" s="11" t="s">
        <v>2582</v>
      </c>
    </row>
    <row r="2229" spans="1:20">
      <c r="A2229" s="6">
        <v>1</v>
      </c>
      <c r="B2229" s="6"/>
      <c r="C2229" s="6"/>
      <c r="D2229" s="6"/>
      <c r="E2229" s="6"/>
      <c r="F2229" s="6"/>
      <c r="G2229" s="6"/>
      <c r="H2229" s="6"/>
      <c r="I2229" s="6"/>
      <c r="J2229" s="6"/>
      <c r="K2229" s="6"/>
      <c r="L2229" s="6"/>
      <c r="M2229" s="6"/>
      <c r="N2229" s="6"/>
      <c r="O2229" s="6"/>
      <c r="P2229" s="6"/>
      <c r="Q2229" s="6"/>
      <c r="R2229" s="6"/>
      <c r="S2229" s="6"/>
      <c r="T2229" s="11"/>
    </row>
    <row r="2230" spans="1:20" ht="28.5">
      <c r="A2230" s="6">
        <v>1</v>
      </c>
      <c r="B2230" s="6"/>
      <c r="C2230" s="6"/>
      <c r="D2230" s="8" t="s">
        <v>17</v>
      </c>
      <c r="E2230" s="9"/>
      <c r="F2230" s="9"/>
      <c r="G2230" s="9"/>
      <c r="H2230" s="10" t="s">
        <v>17</v>
      </c>
      <c r="I2230" s="9"/>
      <c r="J2230" s="10" t="s">
        <v>17</v>
      </c>
      <c r="K2230" s="8" t="s">
        <v>22</v>
      </c>
      <c r="L2230" s="7" t="s">
        <v>2583</v>
      </c>
      <c r="M2230" s="7" t="s">
        <v>2584</v>
      </c>
      <c r="N2230" s="9">
        <v>312000</v>
      </c>
      <c r="O2230" s="9">
        <v>156000</v>
      </c>
      <c r="P2230" s="9">
        <v>174665</v>
      </c>
      <c r="Q2230" s="9">
        <v>12541</v>
      </c>
      <c r="R2230" s="13">
        <v>4</v>
      </c>
      <c r="S2230" s="13">
        <v>-92</v>
      </c>
      <c r="T2230" s="11" t="s">
        <v>2585</v>
      </c>
    </row>
    <row r="2231" spans="1:20" ht="28.5">
      <c r="A2231" s="6">
        <v>1</v>
      </c>
      <c r="B2231" s="6"/>
      <c r="C2231" s="6"/>
      <c r="D2231" s="8" t="s">
        <v>17</v>
      </c>
      <c r="E2231" s="9"/>
      <c r="F2231" s="9"/>
      <c r="G2231" s="9"/>
      <c r="H2231" s="10" t="s">
        <v>17</v>
      </c>
      <c r="I2231" s="9"/>
      <c r="J2231" s="10" t="s">
        <v>17</v>
      </c>
      <c r="K2231" s="8" t="s">
        <v>22</v>
      </c>
      <c r="L2231" s="7" t="s">
        <v>2586</v>
      </c>
      <c r="M2231" s="7" t="s">
        <v>2584</v>
      </c>
      <c r="N2231" s="9">
        <v>28847</v>
      </c>
      <c r="O2231" s="9">
        <v>14423</v>
      </c>
      <c r="P2231" s="9">
        <v>21633</v>
      </c>
      <c r="Q2231" s="9">
        <v>334</v>
      </c>
      <c r="R2231" s="13">
        <v>1.2</v>
      </c>
      <c r="S2231" s="13">
        <v>-97.7</v>
      </c>
      <c r="T2231" s="11" t="s">
        <v>2585</v>
      </c>
    </row>
    <row r="2232" spans="1:20" ht="28.5">
      <c r="A2232" s="6">
        <v>1</v>
      </c>
      <c r="B2232" s="6"/>
      <c r="C2232" s="6"/>
      <c r="D2232" s="8" t="s">
        <v>17</v>
      </c>
      <c r="E2232" s="9"/>
      <c r="F2232" s="9"/>
      <c r="G2232" s="9"/>
      <c r="H2232" s="10" t="s">
        <v>17</v>
      </c>
      <c r="I2232" s="9"/>
      <c r="J2232" s="10" t="s">
        <v>17</v>
      </c>
      <c r="K2232" s="8" t="s">
        <v>22</v>
      </c>
      <c r="L2232" s="7" t="s">
        <v>2586</v>
      </c>
      <c r="M2232" s="7" t="s">
        <v>2587</v>
      </c>
      <c r="N2232" s="9">
        <v>86414</v>
      </c>
      <c r="O2232" s="9">
        <v>0</v>
      </c>
      <c r="P2232" s="9">
        <v>0</v>
      </c>
      <c r="Q2232" s="9">
        <v>0</v>
      </c>
      <c r="R2232" s="13">
        <v>0</v>
      </c>
      <c r="S2232" s="13">
        <v>0</v>
      </c>
      <c r="T2232" s="11" t="s">
        <v>17</v>
      </c>
    </row>
    <row r="2233" spans="1:20" ht="28.5">
      <c r="A2233" s="6">
        <v>1</v>
      </c>
      <c r="B2233" s="6"/>
      <c r="C2233" s="6"/>
      <c r="D2233" s="8" t="s">
        <v>17</v>
      </c>
      <c r="E2233" s="9"/>
      <c r="F2233" s="9"/>
      <c r="G2233" s="9"/>
      <c r="H2233" s="10" t="s">
        <v>17</v>
      </c>
      <c r="I2233" s="9"/>
      <c r="J2233" s="10" t="s">
        <v>17</v>
      </c>
      <c r="K2233" s="8" t="s">
        <v>22</v>
      </c>
      <c r="L2233" s="7" t="s">
        <v>2588</v>
      </c>
      <c r="M2233" s="7" t="s">
        <v>1952</v>
      </c>
      <c r="N2233" s="9">
        <v>71000</v>
      </c>
      <c r="O2233" s="9">
        <v>33000</v>
      </c>
      <c r="P2233" s="9">
        <v>52481</v>
      </c>
      <c r="Q2233" s="9">
        <v>45545</v>
      </c>
      <c r="R2233" s="13">
        <v>64.099999999999994</v>
      </c>
      <c r="S2233" s="13">
        <v>38</v>
      </c>
      <c r="T2233" s="11" t="s">
        <v>3596</v>
      </c>
    </row>
    <row r="2234" spans="1:20" ht="28.5">
      <c r="A2234" s="6">
        <v>1</v>
      </c>
      <c r="B2234" s="6"/>
      <c r="C2234" s="6"/>
      <c r="D2234" s="8" t="s">
        <v>17</v>
      </c>
      <c r="E2234" s="9"/>
      <c r="F2234" s="9"/>
      <c r="G2234" s="9"/>
      <c r="H2234" s="10" t="s">
        <v>17</v>
      </c>
      <c r="I2234" s="9"/>
      <c r="J2234" s="10" t="s">
        <v>17</v>
      </c>
      <c r="K2234" s="8" t="s">
        <v>22</v>
      </c>
      <c r="L2234" s="7" t="s">
        <v>2588</v>
      </c>
      <c r="M2234" s="7" t="s">
        <v>2589</v>
      </c>
      <c r="N2234" s="9">
        <v>260</v>
      </c>
      <c r="O2234" s="9">
        <v>110</v>
      </c>
      <c r="P2234" s="9">
        <v>145</v>
      </c>
      <c r="Q2234" s="9">
        <v>312</v>
      </c>
      <c r="R2234" s="13">
        <v>120</v>
      </c>
      <c r="S2234" s="13">
        <v>183.6</v>
      </c>
      <c r="T2234" s="11" t="s">
        <v>3596</v>
      </c>
    </row>
    <row r="2235" spans="1:20" ht="28.5">
      <c r="A2235" s="6">
        <v>1</v>
      </c>
      <c r="B2235" s="6"/>
      <c r="C2235" s="6"/>
      <c r="D2235" s="8" t="s">
        <v>17</v>
      </c>
      <c r="E2235" s="9"/>
      <c r="F2235" s="9"/>
      <c r="G2235" s="9"/>
      <c r="H2235" s="10" t="s">
        <v>17</v>
      </c>
      <c r="I2235" s="9"/>
      <c r="J2235" s="10" t="s">
        <v>17</v>
      </c>
      <c r="K2235" s="8" t="s">
        <v>22</v>
      </c>
      <c r="L2235" s="7" t="s">
        <v>2588</v>
      </c>
      <c r="M2235" s="7" t="s">
        <v>2590</v>
      </c>
      <c r="N2235" s="9">
        <v>16</v>
      </c>
      <c r="O2235" s="9">
        <v>15</v>
      </c>
      <c r="P2235" s="9">
        <v>12</v>
      </c>
      <c r="Q2235" s="9">
        <v>3</v>
      </c>
      <c r="R2235" s="10" t="s">
        <v>62</v>
      </c>
      <c r="S2235" s="13">
        <v>-80</v>
      </c>
      <c r="T2235" s="11" t="s">
        <v>3596</v>
      </c>
    </row>
    <row r="2236" spans="1:20" ht="28.5">
      <c r="A2236" s="6">
        <v>1</v>
      </c>
      <c r="B2236" s="6"/>
      <c r="C2236" s="6"/>
      <c r="D2236" s="8" t="s">
        <v>17</v>
      </c>
      <c r="E2236" s="9"/>
      <c r="F2236" s="9"/>
      <c r="G2236" s="9"/>
      <c r="H2236" s="10" t="s">
        <v>17</v>
      </c>
      <c r="I2236" s="9"/>
      <c r="J2236" s="10" t="s">
        <v>17</v>
      </c>
      <c r="K2236" s="8" t="s">
        <v>22</v>
      </c>
      <c r="L2236" s="7" t="s">
        <v>2588</v>
      </c>
      <c r="M2236" s="7" t="s">
        <v>2591</v>
      </c>
      <c r="N2236" s="9">
        <v>28000</v>
      </c>
      <c r="O2236" s="9">
        <v>10000</v>
      </c>
      <c r="P2236" s="9">
        <v>11574</v>
      </c>
      <c r="Q2236" s="9">
        <v>4858</v>
      </c>
      <c r="R2236" s="13">
        <v>17.399999999999999</v>
      </c>
      <c r="S2236" s="13">
        <v>-51.4</v>
      </c>
      <c r="T2236" s="11" t="s">
        <v>3597</v>
      </c>
    </row>
    <row r="2237" spans="1:20" ht="71.25">
      <c r="A2237" s="6">
        <v>1</v>
      </c>
      <c r="B2237" s="6"/>
      <c r="C2237" s="6"/>
      <c r="D2237" s="8" t="s">
        <v>17</v>
      </c>
      <c r="E2237" s="9"/>
      <c r="F2237" s="9"/>
      <c r="G2237" s="9"/>
      <c r="H2237" s="10" t="s">
        <v>17</v>
      </c>
      <c r="I2237" s="9"/>
      <c r="J2237" s="10" t="s">
        <v>17</v>
      </c>
      <c r="K2237" s="8" t="s">
        <v>22</v>
      </c>
      <c r="L2237" s="7" t="s">
        <v>2588</v>
      </c>
      <c r="M2237" s="7" t="s">
        <v>2592</v>
      </c>
      <c r="N2237" s="9">
        <v>34000</v>
      </c>
      <c r="O2237" s="9">
        <v>12000</v>
      </c>
      <c r="P2237" s="9">
        <v>28234</v>
      </c>
      <c r="Q2237" s="9">
        <v>26415</v>
      </c>
      <c r="R2237" s="13">
        <v>77.7</v>
      </c>
      <c r="S2237" s="13">
        <v>120.1</v>
      </c>
      <c r="T2237" s="11" t="s">
        <v>3598</v>
      </c>
    </row>
    <row r="2238" spans="1:20">
      <c r="A2238" s="6">
        <v>1</v>
      </c>
      <c r="B2238" s="6"/>
      <c r="C2238" s="6"/>
      <c r="D2238" s="6"/>
      <c r="E2238" s="6"/>
      <c r="F2238" s="6"/>
      <c r="G2238" s="6"/>
      <c r="H2238" s="6"/>
      <c r="I2238" s="6"/>
      <c r="J2238" s="6"/>
      <c r="K2238" s="6"/>
      <c r="L2238" s="6"/>
      <c r="M2238" s="6"/>
      <c r="N2238" s="6"/>
      <c r="O2238" s="6"/>
      <c r="P2238" s="6"/>
      <c r="Q2238" s="6"/>
      <c r="R2238" s="6"/>
      <c r="S2238" s="6"/>
      <c r="T2238" s="11"/>
    </row>
    <row r="2239" spans="1:20" ht="42.75">
      <c r="A2239" s="6">
        <v>1</v>
      </c>
      <c r="B2239" s="6"/>
      <c r="C2239" s="6"/>
      <c r="D2239" s="8" t="s">
        <v>17</v>
      </c>
      <c r="E2239" s="9"/>
      <c r="F2239" s="9"/>
      <c r="G2239" s="9"/>
      <c r="H2239" s="10" t="s">
        <v>17</v>
      </c>
      <c r="I2239" s="9"/>
      <c r="J2239" s="10" t="s">
        <v>17</v>
      </c>
      <c r="K2239" s="8" t="s">
        <v>22</v>
      </c>
      <c r="L2239" s="7" t="s">
        <v>2593</v>
      </c>
      <c r="M2239" s="7" t="s">
        <v>352</v>
      </c>
      <c r="N2239" s="9">
        <v>180</v>
      </c>
      <c r="O2239" s="9">
        <v>70</v>
      </c>
      <c r="P2239" s="9">
        <v>103</v>
      </c>
      <c r="Q2239" s="9">
        <v>58</v>
      </c>
      <c r="R2239" s="13">
        <v>32.200000000000003</v>
      </c>
      <c r="S2239" s="13">
        <v>-17.100000000000001</v>
      </c>
      <c r="T2239" s="11" t="s">
        <v>3599</v>
      </c>
    </row>
    <row r="2240" spans="1:20" ht="28.5">
      <c r="A2240" s="6">
        <v>1</v>
      </c>
      <c r="B2240" s="6"/>
      <c r="C2240" s="6"/>
      <c r="D2240" s="8" t="s">
        <v>17</v>
      </c>
      <c r="E2240" s="9"/>
      <c r="F2240" s="9"/>
      <c r="G2240" s="9"/>
      <c r="H2240" s="10" t="s">
        <v>17</v>
      </c>
      <c r="I2240" s="9"/>
      <c r="J2240" s="10" t="s">
        <v>17</v>
      </c>
      <c r="K2240" s="8" t="s">
        <v>22</v>
      </c>
      <c r="L2240" s="7" t="s">
        <v>2594</v>
      </c>
      <c r="M2240" s="7" t="s">
        <v>1810</v>
      </c>
      <c r="N2240" s="9">
        <v>585600</v>
      </c>
      <c r="O2240" s="9">
        <v>292800</v>
      </c>
      <c r="P2240" s="9">
        <v>97520</v>
      </c>
      <c r="Q2240" s="9">
        <v>59</v>
      </c>
      <c r="R2240" s="13">
        <v>0</v>
      </c>
      <c r="S2240" s="13">
        <v>-100</v>
      </c>
      <c r="T2240" s="11" t="s">
        <v>2585</v>
      </c>
    </row>
    <row r="2241" spans="1:20" ht="28.5">
      <c r="A2241" s="6">
        <v>1</v>
      </c>
      <c r="B2241" s="6"/>
      <c r="C2241" s="6"/>
      <c r="D2241" s="8" t="s">
        <v>17</v>
      </c>
      <c r="E2241" s="9"/>
      <c r="F2241" s="9"/>
      <c r="G2241" s="9"/>
      <c r="H2241" s="10" t="s">
        <v>17</v>
      </c>
      <c r="I2241" s="9"/>
      <c r="J2241" s="10" t="s">
        <v>17</v>
      </c>
      <c r="K2241" s="8" t="s">
        <v>22</v>
      </c>
      <c r="L2241" s="7" t="s">
        <v>2595</v>
      </c>
      <c r="M2241" s="7" t="s">
        <v>1952</v>
      </c>
      <c r="N2241" s="9">
        <v>45000</v>
      </c>
      <c r="O2241" s="9">
        <v>22500</v>
      </c>
      <c r="P2241" s="9">
        <v>17396</v>
      </c>
      <c r="Q2241" s="9">
        <v>741</v>
      </c>
      <c r="R2241" s="13">
        <v>1.6</v>
      </c>
      <c r="S2241" s="13">
        <v>-96.7</v>
      </c>
      <c r="T2241" s="11" t="s">
        <v>2585</v>
      </c>
    </row>
    <row r="2242" spans="1:20" ht="28.5">
      <c r="A2242" s="6">
        <v>1</v>
      </c>
      <c r="B2242" s="6"/>
      <c r="C2242" s="6"/>
      <c r="D2242" s="8" t="s">
        <v>17</v>
      </c>
      <c r="E2242" s="9"/>
      <c r="F2242" s="9"/>
      <c r="G2242" s="9"/>
      <c r="H2242" s="10" t="s">
        <v>17</v>
      </c>
      <c r="I2242" s="9"/>
      <c r="J2242" s="10" t="s">
        <v>17</v>
      </c>
      <c r="K2242" s="8" t="s">
        <v>22</v>
      </c>
      <c r="L2242" s="7" t="s">
        <v>2596</v>
      </c>
      <c r="M2242" s="7" t="s">
        <v>2584</v>
      </c>
      <c r="N2242" s="9">
        <v>252000</v>
      </c>
      <c r="O2242" s="9">
        <v>126000</v>
      </c>
      <c r="P2242" s="9">
        <v>85803</v>
      </c>
      <c r="Q2242" s="9">
        <v>130</v>
      </c>
      <c r="R2242" s="13">
        <v>0.1</v>
      </c>
      <c r="S2242" s="13">
        <v>-99.9</v>
      </c>
      <c r="T2242" s="11" t="s">
        <v>2585</v>
      </c>
    </row>
    <row r="2243" spans="1:20" ht="28.5">
      <c r="A2243" s="6">
        <v>1</v>
      </c>
      <c r="B2243" s="6"/>
      <c r="C2243" s="6"/>
      <c r="D2243" s="8" t="s">
        <v>17</v>
      </c>
      <c r="E2243" s="9"/>
      <c r="F2243" s="9"/>
      <c r="G2243" s="9"/>
      <c r="H2243" s="10" t="s">
        <v>17</v>
      </c>
      <c r="I2243" s="9"/>
      <c r="J2243" s="10" t="s">
        <v>17</v>
      </c>
      <c r="K2243" s="8" t="s">
        <v>22</v>
      </c>
      <c r="L2243" s="7" t="s">
        <v>2596</v>
      </c>
      <c r="M2243" s="7" t="s">
        <v>2597</v>
      </c>
      <c r="N2243" s="9">
        <v>273000</v>
      </c>
      <c r="O2243" s="9">
        <v>136500</v>
      </c>
      <c r="P2243" s="9">
        <v>95833</v>
      </c>
      <c r="Q2243" s="9">
        <v>0</v>
      </c>
      <c r="R2243" s="13">
        <v>0</v>
      </c>
      <c r="S2243" s="13">
        <v>-100</v>
      </c>
      <c r="T2243" s="11" t="s">
        <v>2585</v>
      </c>
    </row>
    <row r="2244" spans="1:20" ht="28.5">
      <c r="A2244" s="6">
        <v>1</v>
      </c>
      <c r="B2244" s="6"/>
      <c r="C2244" s="6"/>
      <c r="D2244" s="8" t="s">
        <v>17</v>
      </c>
      <c r="E2244" s="9"/>
      <c r="F2244" s="9"/>
      <c r="G2244" s="9"/>
      <c r="H2244" s="10" t="s">
        <v>17</v>
      </c>
      <c r="I2244" s="9"/>
      <c r="J2244" s="10" t="s">
        <v>17</v>
      </c>
      <c r="K2244" s="8" t="s">
        <v>22</v>
      </c>
      <c r="L2244" s="7" t="s">
        <v>2598</v>
      </c>
      <c r="M2244" s="7" t="s">
        <v>2584</v>
      </c>
      <c r="N2244" s="9">
        <v>7972</v>
      </c>
      <c r="O2244" s="9">
        <v>3986</v>
      </c>
      <c r="P2244" s="9">
        <v>5694</v>
      </c>
      <c r="Q2244" s="9">
        <v>0</v>
      </c>
      <c r="R2244" s="13">
        <v>0</v>
      </c>
      <c r="S2244" s="13">
        <v>-100</v>
      </c>
      <c r="T2244" s="11" t="s">
        <v>3600</v>
      </c>
    </row>
    <row r="2245" spans="1:20" ht="28.5">
      <c r="A2245" s="6">
        <v>1</v>
      </c>
      <c r="B2245" s="6"/>
      <c r="C2245" s="6"/>
      <c r="D2245" s="8" t="s">
        <v>17</v>
      </c>
      <c r="E2245" s="9"/>
      <c r="F2245" s="9"/>
      <c r="G2245" s="9"/>
      <c r="H2245" s="10" t="s">
        <v>17</v>
      </c>
      <c r="I2245" s="9"/>
      <c r="J2245" s="10" t="s">
        <v>17</v>
      </c>
      <c r="K2245" s="8" t="s">
        <v>22</v>
      </c>
      <c r="L2245" s="7" t="s">
        <v>2599</v>
      </c>
      <c r="M2245" s="7" t="s">
        <v>2584</v>
      </c>
      <c r="N2245" s="9">
        <v>21951</v>
      </c>
      <c r="O2245" s="9">
        <v>10974</v>
      </c>
      <c r="P2245" s="9">
        <v>14566</v>
      </c>
      <c r="Q2245" s="9">
        <v>0</v>
      </c>
      <c r="R2245" s="13">
        <v>0</v>
      </c>
      <c r="S2245" s="13">
        <v>-100</v>
      </c>
      <c r="T2245" s="11" t="s">
        <v>3600</v>
      </c>
    </row>
    <row r="2246" spans="1:20" ht="28.5">
      <c r="A2246" s="6">
        <v>1</v>
      </c>
      <c r="B2246" s="6"/>
      <c r="C2246" s="6"/>
      <c r="D2246" s="8" t="s">
        <v>17</v>
      </c>
      <c r="E2246" s="9"/>
      <c r="F2246" s="9"/>
      <c r="G2246" s="9"/>
      <c r="H2246" s="10" t="s">
        <v>17</v>
      </c>
      <c r="I2246" s="9"/>
      <c r="J2246" s="10" t="s">
        <v>17</v>
      </c>
      <c r="K2246" s="8" t="s">
        <v>22</v>
      </c>
      <c r="L2246" s="7" t="s">
        <v>2600</v>
      </c>
      <c r="M2246" s="7" t="s">
        <v>2601</v>
      </c>
      <c r="N2246" s="9">
        <v>1365</v>
      </c>
      <c r="O2246" s="9">
        <v>286</v>
      </c>
      <c r="P2246" s="9">
        <v>1104</v>
      </c>
      <c r="Q2246" s="9">
        <v>0</v>
      </c>
      <c r="R2246" s="13">
        <v>0</v>
      </c>
      <c r="S2246" s="13">
        <v>-100</v>
      </c>
      <c r="T2246" s="11" t="s">
        <v>3600</v>
      </c>
    </row>
    <row r="2247" spans="1:20" ht="28.5">
      <c r="A2247" s="6">
        <v>1</v>
      </c>
      <c r="B2247" s="6"/>
      <c r="C2247" s="6"/>
      <c r="D2247" s="8" t="s">
        <v>17</v>
      </c>
      <c r="E2247" s="9"/>
      <c r="F2247" s="9"/>
      <c r="G2247" s="9"/>
      <c r="H2247" s="10" t="s">
        <v>17</v>
      </c>
      <c r="I2247" s="9"/>
      <c r="J2247" s="10" t="s">
        <v>17</v>
      </c>
      <c r="K2247" s="8" t="s">
        <v>22</v>
      </c>
      <c r="L2247" s="7" t="s">
        <v>2602</v>
      </c>
      <c r="M2247" s="7" t="s">
        <v>1952</v>
      </c>
      <c r="N2247" s="9">
        <v>229</v>
      </c>
      <c r="O2247" s="9">
        <v>114</v>
      </c>
      <c r="P2247" s="9">
        <v>57</v>
      </c>
      <c r="Q2247" s="9">
        <v>0</v>
      </c>
      <c r="R2247" s="13">
        <v>0</v>
      </c>
      <c r="S2247" s="13">
        <v>-100</v>
      </c>
      <c r="T2247" s="11" t="s">
        <v>3600</v>
      </c>
    </row>
    <row r="2248" spans="1:20" ht="28.5">
      <c r="A2248" s="6">
        <v>1</v>
      </c>
      <c r="B2248" s="6"/>
      <c r="C2248" s="6"/>
      <c r="D2248" s="8" t="s">
        <v>17</v>
      </c>
      <c r="E2248" s="9"/>
      <c r="F2248" s="9"/>
      <c r="G2248" s="9"/>
      <c r="H2248" s="10" t="s">
        <v>17</v>
      </c>
      <c r="I2248" s="9"/>
      <c r="J2248" s="10" t="s">
        <v>17</v>
      </c>
      <c r="K2248" s="8" t="s">
        <v>22</v>
      </c>
      <c r="L2248" s="7" t="s">
        <v>2603</v>
      </c>
      <c r="M2248" s="7" t="s">
        <v>2584</v>
      </c>
      <c r="N2248" s="9">
        <v>15497</v>
      </c>
      <c r="O2248" s="9">
        <v>7748</v>
      </c>
      <c r="P2248" s="9">
        <v>10659</v>
      </c>
      <c r="Q2248" s="9">
        <v>0</v>
      </c>
      <c r="R2248" s="13">
        <v>0</v>
      </c>
      <c r="S2248" s="13">
        <v>-100</v>
      </c>
      <c r="T2248" s="11" t="s">
        <v>3600</v>
      </c>
    </row>
    <row r="2249" spans="1:20" ht="42.75">
      <c r="A2249" s="6">
        <v>1</v>
      </c>
      <c r="B2249" s="6"/>
      <c r="C2249" s="7" t="s">
        <v>2604</v>
      </c>
      <c r="D2249" s="8" t="s">
        <v>57</v>
      </c>
      <c r="E2249" s="9">
        <v>5365581</v>
      </c>
      <c r="F2249" s="9">
        <v>13249552</v>
      </c>
      <c r="G2249" s="9">
        <f>IFERROR(F2249-E2249,0)</f>
        <v>7883971</v>
      </c>
      <c r="H2249" s="36">
        <f>IFERROR((F2249/E2249-1)*100,0)</f>
        <v>146.93601680787225</v>
      </c>
      <c r="I2249" s="9">
        <v>84647150</v>
      </c>
      <c r="J2249" s="12">
        <v>15.7</v>
      </c>
      <c r="K2249" s="8" t="s">
        <v>17</v>
      </c>
      <c r="L2249" s="7" t="s">
        <v>17</v>
      </c>
      <c r="M2249" s="7" t="s">
        <v>17</v>
      </c>
      <c r="N2249" s="9"/>
      <c r="O2249" s="9"/>
      <c r="P2249" s="9"/>
      <c r="Q2249" s="9"/>
      <c r="R2249" s="10" t="s">
        <v>17</v>
      </c>
      <c r="S2249" s="10" t="s">
        <v>17</v>
      </c>
      <c r="T2249" s="11" t="s">
        <v>17</v>
      </c>
    </row>
    <row r="2250" spans="1:20" ht="57">
      <c r="A2250" s="6">
        <v>1</v>
      </c>
      <c r="B2250" s="6"/>
      <c r="C2250" s="7" t="s">
        <v>2461</v>
      </c>
      <c r="D2250" s="8" t="s">
        <v>17</v>
      </c>
      <c r="E2250" s="9"/>
      <c r="F2250" s="9"/>
      <c r="G2250" s="9"/>
      <c r="H2250" s="10" t="s">
        <v>17</v>
      </c>
      <c r="I2250" s="9"/>
      <c r="J2250" s="10" t="s">
        <v>17</v>
      </c>
      <c r="K2250" s="8" t="s">
        <v>22</v>
      </c>
      <c r="L2250" s="7" t="s">
        <v>2605</v>
      </c>
      <c r="M2250" s="7" t="s">
        <v>207</v>
      </c>
      <c r="N2250" s="9">
        <v>160</v>
      </c>
      <c r="O2250" s="9">
        <v>160</v>
      </c>
      <c r="P2250" s="9">
        <v>138</v>
      </c>
      <c r="Q2250" s="9">
        <v>144</v>
      </c>
      <c r="R2250" s="10" t="s">
        <v>62</v>
      </c>
      <c r="S2250" s="13">
        <v>-10</v>
      </c>
      <c r="T2250" s="11" t="s">
        <v>3601</v>
      </c>
    </row>
    <row r="2251" spans="1:20">
      <c r="A2251" s="6">
        <v>1</v>
      </c>
      <c r="B2251" s="6"/>
      <c r="C2251" s="6"/>
      <c r="D2251" s="6"/>
      <c r="E2251" s="6"/>
      <c r="F2251" s="6"/>
      <c r="G2251" s="6"/>
      <c r="H2251" s="6"/>
      <c r="I2251" s="6"/>
      <c r="J2251" s="6"/>
      <c r="K2251" s="6"/>
      <c r="L2251" s="6"/>
      <c r="M2251" s="6"/>
      <c r="N2251" s="6"/>
      <c r="O2251" s="6"/>
      <c r="P2251" s="6"/>
      <c r="Q2251" s="6"/>
      <c r="R2251" s="6"/>
      <c r="S2251" s="6"/>
      <c r="T2251" s="11"/>
    </row>
    <row r="2252" spans="1:20" ht="85.5">
      <c r="A2252" s="6">
        <v>1</v>
      </c>
      <c r="B2252" s="6"/>
      <c r="C2252" s="6"/>
      <c r="D2252" s="8" t="s">
        <v>17</v>
      </c>
      <c r="E2252" s="9"/>
      <c r="F2252" s="9"/>
      <c r="G2252" s="9"/>
      <c r="H2252" s="10" t="s">
        <v>17</v>
      </c>
      <c r="I2252" s="9"/>
      <c r="J2252" s="10" t="s">
        <v>17</v>
      </c>
      <c r="K2252" s="8" t="s">
        <v>22</v>
      </c>
      <c r="L2252" s="7" t="s">
        <v>2606</v>
      </c>
      <c r="M2252" s="7" t="s">
        <v>2607</v>
      </c>
      <c r="N2252" s="9">
        <v>77000</v>
      </c>
      <c r="O2252" s="9">
        <v>28490</v>
      </c>
      <c r="P2252" s="9">
        <v>12904</v>
      </c>
      <c r="Q2252" s="9">
        <v>9626</v>
      </c>
      <c r="R2252" s="13">
        <v>12.5</v>
      </c>
      <c r="S2252" s="13">
        <v>-66.2</v>
      </c>
      <c r="T2252" s="11" t="s">
        <v>3602</v>
      </c>
    </row>
    <row r="2253" spans="1:20">
      <c r="A2253" s="6">
        <v>1</v>
      </c>
      <c r="B2253" s="6"/>
      <c r="C2253" s="6"/>
      <c r="D2253" s="6"/>
      <c r="E2253" s="6"/>
      <c r="F2253" s="6"/>
      <c r="G2253" s="6"/>
      <c r="H2253" s="6"/>
      <c r="I2253" s="6"/>
      <c r="J2253" s="6"/>
      <c r="K2253" s="6"/>
      <c r="L2253" s="6"/>
      <c r="M2253" s="6"/>
      <c r="N2253" s="6"/>
      <c r="O2253" s="6"/>
      <c r="P2253" s="6"/>
      <c r="Q2253" s="6"/>
      <c r="R2253" s="6"/>
      <c r="S2253" s="6"/>
      <c r="T2253" s="11"/>
    </row>
    <row r="2254" spans="1:20">
      <c r="A2254" s="6">
        <v>1</v>
      </c>
      <c r="B2254" s="6"/>
      <c r="C2254" s="6"/>
      <c r="D2254" s="8" t="s">
        <v>17</v>
      </c>
      <c r="E2254" s="9"/>
      <c r="F2254" s="9"/>
      <c r="G2254" s="9"/>
      <c r="H2254" s="10" t="s">
        <v>17</v>
      </c>
      <c r="I2254" s="9"/>
      <c r="J2254" s="10" t="s">
        <v>17</v>
      </c>
      <c r="K2254" s="8" t="s">
        <v>22</v>
      </c>
      <c r="L2254" s="7" t="s">
        <v>2608</v>
      </c>
      <c r="M2254" s="7" t="s">
        <v>231</v>
      </c>
      <c r="N2254" s="9">
        <v>20000</v>
      </c>
      <c r="O2254" s="9">
        <v>10000</v>
      </c>
      <c r="P2254" s="34" t="s">
        <v>3217</v>
      </c>
      <c r="Q2254" s="9">
        <v>0</v>
      </c>
      <c r="R2254" s="13">
        <v>0</v>
      </c>
      <c r="S2254" s="13">
        <v>-100</v>
      </c>
      <c r="T2254" s="11" t="s">
        <v>2609</v>
      </c>
    </row>
    <row r="2255" spans="1:20" ht="57">
      <c r="A2255" s="6">
        <v>1</v>
      </c>
      <c r="B2255" s="6"/>
      <c r="C2255" s="7" t="s">
        <v>2610</v>
      </c>
      <c r="D2255" s="8" t="s">
        <v>57</v>
      </c>
      <c r="E2255" s="9">
        <v>24190430</v>
      </c>
      <c r="F2255" s="9">
        <v>28506077</v>
      </c>
      <c r="G2255" s="9">
        <f>IFERROR(F2255-E2255,0)</f>
        <v>4315647</v>
      </c>
      <c r="H2255" s="36">
        <f>IFERROR((F2255/E2255-1)*100,0)</f>
        <v>17.84030709664939</v>
      </c>
      <c r="I2255" s="9">
        <v>99474376</v>
      </c>
      <c r="J2255" s="12">
        <v>28.7</v>
      </c>
      <c r="K2255" s="8" t="s">
        <v>17</v>
      </c>
      <c r="L2255" s="7" t="s">
        <v>17</v>
      </c>
      <c r="M2255" s="7" t="s">
        <v>17</v>
      </c>
      <c r="N2255" s="9"/>
      <c r="O2255" s="9"/>
      <c r="P2255" s="9"/>
      <c r="Q2255" s="9"/>
      <c r="R2255" s="10" t="s">
        <v>17</v>
      </c>
      <c r="S2255" s="10" t="s">
        <v>17</v>
      </c>
      <c r="T2255" s="11" t="s">
        <v>17</v>
      </c>
    </row>
    <row r="2256" spans="1:20" ht="57">
      <c r="A2256" s="6">
        <v>1</v>
      </c>
      <c r="B2256" s="6"/>
      <c r="C2256" s="7" t="s">
        <v>2611</v>
      </c>
      <c r="D2256" s="8" t="s">
        <v>17</v>
      </c>
      <c r="E2256" s="9"/>
      <c r="F2256" s="9"/>
      <c r="G2256" s="9"/>
      <c r="H2256" s="10" t="s">
        <v>17</v>
      </c>
      <c r="I2256" s="9"/>
      <c r="J2256" s="10" t="s">
        <v>17</v>
      </c>
      <c r="K2256" s="8" t="s">
        <v>22</v>
      </c>
      <c r="L2256" s="7" t="s">
        <v>222</v>
      </c>
      <c r="M2256" s="7" t="s">
        <v>91</v>
      </c>
      <c r="N2256" s="9">
        <v>4010</v>
      </c>
      <c r="O2256" s="9">
        <v>1370</v>
      </c>
      <c r="P2256" s="9">
        <v>2953</v>
      </c>
      <c r="Q2256" s="9">
        <v>139</v>
      </c>
      <c r="R2256" s="13">
        <v>3.5</v>
      </c>
      <c r="S2256" s="13">
        <v>-89.9</v>
      </c>
      <c r="T2256" s="11" t="s">
        <v>3603</v>
      </c>
    </row>
    <row r="2257" spans="1:20">
      <c r="A2257" s="6">
        <v>1</v>
      </c>
      <c r="B2257" s="6"/>
      <c r="C2257" s="6"/>
      <c r="D2257" s="6"/>
      <c r="E2257" s="6"/>
      <c r="F2257" s="6"/>
      <c r="G2257" s="6"/>
      <c r="H2257" s="6"/>
      <c r="I2257" s="6"/>
      <c r="J2257" s="6"/>
      <c r="K2257" s="6"/>
      <c r="L2257" s="6"/>
      <c r="M2257" s="6"/>
      <c r="N2257" s="6"/>
      <c r="O2257" s="6"/>
      <c r="P2257" s="6"/>
      <c r="Q2257" s="6"/>
      <c r="R2257" s="6"/>
      <c r="S2257" s="6"/>
      <c r="T2257" s="11"/>
    </row>
    <row r="2258" spans="1:20">
      <c r="A2258" s="6">
        <v>1</v>
      </c>
      <c r="B2258" s="6"/>
      <c r="C2258" s="6"/>
      <c r="D2258" s="8" t="s">
        <v>17</v>
      </c>
      <c r="E2258" s="9"/>
      <c r="F2258" s="9"/>
      <c r="G2258" s="9"/>
      <c r="H2258" s="10" t="s">
        <v>17</v>
      </c>
      <c r="I2258" s="9"/>
      <c r="J2258" s="10" t="s">
        <v>17</v>
      </c>
      <c r="K2258" s="8" t="s">
        <v>22</v>
      </c>
      <c r="L2258" s="7" t="s">
        <v>2408</v>
      </c>
      <c r="M2258" s="7" t="s">
        <v>1936</v>
      </c>
      <c r="N2258" s="9">
        <v>68</v>
      </c>
      <c r="O2258" s="9">
        <v>60</v>
      </c>
      <c r="P2258" s="34" t="s">
        <v>3217</v>
      </c>
      <c r="Q2258" s="9">
        <v>60</v>
      </c>
      <c r="R2258" s="10" t="s">
        <v>62</v>
      </c>
      <c r="S2258" s="13">
        <v>0</v>
      </c>
      <c r="T2258" s="11" t="s">
        <v>17</v>
      </c>
    </row>
    <row r="2259" spans="1:20" ht="42.75">
      <c r="A2259" s="6">
        <v>1</v>
      </c>
      <c r="B2259" s="6"/>
      <c r="C2259" s="6"/>
      <c r="D2259" s="8" t="s">
        <v>17</v>
      </c>
      <c r="E2259" s="9"/>
      <c r="F2259" s="9"/>
      <c r="G2259" s="9"/>
      <c r="H2259" s="10" t="s">
        <v>17</v>
      </c>
      <c r="I2259" s="9"/>
      <c r="J2259" s="10" t="s">
        <v>17</v>
      </c>
      <c r="K2259" s="8" t="s">
        <v>22</v>
      </c>
      <c r="L2259" s="7" t="s">
        <v>2409</v>
      </c>
      <c r="M2259" s="7" t="s">
        <v>39</v>
      </c>
      <c r="N2259" s="9">
        <v>22</v>
      </c>
      <c r="O2259" s="9">
        <v>6</v>
      </c>
      <c r="P2259" s="9">
        <v>6</v>
      </c>
      <c r="Q2259" s="9">
        <v>3</v>
      </c>
      <c r="R2259" s="13">
        <v>13.6</v>
      </c>
      <c r="S2259" s="13">
        <v>-50</v>
      </c>
      <c r="T2259" s="11" t="s">
        <v>3604</v>
      </c>
    </row>
    <row r="2260" spans="1:20" ht="42.75">
      <c r="A2260" s="6">
        <v>1</v>
      </c>
      <c r="B2260" s="6"/>
      <c r="C2260" s="6"/>
      <c r="D2260" s="8" t="s">
        <v>17</v>
      </c>
      <c r="E2260" s="9"/>
      <c r="F2260" s="9"/>
      <c r="G2260" s="9"/>
      <c r="H2260" s="10" t="s">
        <v>17</v>
      </c>
      <c r="I2260" s="9"/>
      <c r="J2260" s="10" t="s">
        <v>17</v>
      </c>
      <c r="K2260" s="8" t="s">
        <v>22</v>
      </c>
      <c r="L2260" s="7" t="s">
        <v>2612</v>
      </c>
      <c r="M2260" s="7" t="s">
        <v>1441</v>
      </c>
      <c r="N2260" s="9">
        <v>63</v>
      </c>
      <c r="O2260" s="9">
        <v>63</v>
      </c>
      <c r="P2260" s="9">
        <v>43</v>
      </c>
      <c r="Q2260" s="9">
        <v>0</v>
      </c>
      <c r="R2260" s="10" t="s">
        <v>62</v>
      </c>
      <c r="S2260" s="13">
        <v>-100</v>
      </c>
      <c r="T2260" s="11" t="s">
        <v>3605</v>
      </c>
    </row>
    <row r="2261" spans="1:20" ht="42.75">
      <c r="A2261" s="6">
        <v>1</v>
      </c>
      <c r="B2261" s="6"/>
      <c r="C2261" s="6"/>
      <c r="D2261" s="8" t="s">
        <v>17</v>
      </c>
      <c r="E2261" s="9"/>
      <c r="F2261" s="9"/>
      <c r="G2261" s="9"/>
      <c r="H2261" s="10" t="s">
        <v>17</v>
      </c>
      <c r="I2261" s="9"/>
      <c r="J2261" s="10" t="s">
        <v>17</v>
      </c>
      <c r="K2261" s="8" t="s">
        <v>22</v>
      </c>
      <c r="L2261" s="7" t="s">
        <v>2613</v>
      </c>
      <c r="M2261" s="7" t="s">
        <v>2601</v>
      </c>
      <c r="N2261" s="9">
        <v>158000</v>
      </c>
      <c r="O2261" s="9">
        <v>75800</v>
      </c>
      <c r="P2261" s="9">
        <v>96724</v>
      </c>
      <c r="Q2261" s="9">
        <v>64439</v>
      </c>
      <c r="R2261" s="13">
        <v>40.799999999999997</v>
      </c>
      <c r="S2261" s="13">
        <v>-15</v>
      </c>
      <c r="T2261" s="11" t="s">
        <v>3606</v>
      </c>
    </row>
    <row r="2262" spans="1:20">
      <c r="A2262" s="6">
        <v>1</v>
      </c>
      <c r="B2262" s="6"/>
      <c r="C2262" s="6"/>
      <c r="D2262" s="8" t="s">
        <v>17</v>
      </c>
      <c r="E2262" s="9"/>
      <c r="F2262" s="9"/>
      <c r="G2262" s="9"/>
      <c r="H2262" s="10" t="s">
        <v>17</v>
      </c>
      <c r="I2262" s="9"/>
      <c r="J2262" s="10" t="s">
        <v>17</v>
      </c>
      <c r="K2262" s="8" t="s">
        <v>22</v>
      </c>
      <c r="L2262" s="7" t="s">
        <v>2614</v>
      </c>
      <c r="M2262" s="7" t="s">
        <v>1936</v>
      </c>
      <c r="N2262" s="9">
        <v>13</v>
      </c>
      <c r="O2262" s="9">
        <v>12</v>
      </c>
      <c r="P2262" s="9">
        <v>12</v>
      </c>
      <c r="Q2262" s="9">
        <v>12</v>
      </c>
      <c r="R2262" s="10" t="s">
        <v>62</v>
      </c>
      <c r="S2262" s="13">
        <v>0</v>
      </c>
      <c r="T2262" s="11" t="s">
        <v>17</v>
      </c>
    </row>
    <row r="2263" spans="1:20">
      <c r="A2263" s="6">
        <v>1</v>
      </c>
      <c r="B2263" s="6"/>
      <c r="C2263" s="6"/>
      <c r="D2263" s="8" t="s">
        <v>17</v>
      </c>
      <c r="E2263" s="9"/>
      <c r="F2263" s="9"/>
      <c r="G2263" s="9"/>
      <c r="H2263" s="10" t="s">
        <v>17</v>
      </c>
      <c r="I2263" s="9"/>
      <c r="J2263" s="10" t="s">
        <v>17</v>
      </c>
      <c r="K2263" s="8" t="s">
        <v>22</v>
      </c>
      <c r="L2263" s="7" t="s">
        <v>2615</v>
      </c>
      <c r="M2263" s="7" t="s">
        <v>1936</v>
      </c>
      <c r="N2263" s="9">
        <v>35</v>
      </c>
      <c r="O2263" s="9">
        <v>0</v>
      </c>
      <c r="P2263" s="9">
        <v>8</v>
      </c>
      <c r="Q2263" s="9">
        <v>0</v>
      </c>
      <c r="R2263" s="13">
        <v>0</v>
      </c>
      <c r="S2263" s="13">
        <v>0</v>
      </c>
      <c r="T2263" s="11" t="s">
        <v>17</v>
      </c>
    </row>
    <row r="2264" spans="1:20" ht="57">
      <c r="A2264" s="6">
        <v>1</v>
      </c>
      <c r="B2264" s="6"/>
      <c r="C2264" s="7" t="s">
        <v>2616</v>
      </c>
      <c r="D2264" s="8" t="s">
        <v>57</v>
      </c>
      <c r="E2264" s="9">
        <v>1142516</v>
      </c>
      <c r="F2264" s="9">
        <v>1762492</v>
      </c>
      <c r="G2264" s="9">
        <f>IFERROR(F2264-E2264,0)</f>
        <v>619976</v>
      </c>
      <c r="H2264" s="36">
        <f>IFERROR((F2264/E2264-1)*100,0)</f>
        <v>54.264097833203209</v>
      </c>
      <c r="I2264" s="9">
        <v>203193634</v>
      </c>
      <c r="J2264" s="12">
        <v>0.9</v>
      </c>
      <c r="K2264" s="8" t="s">
        <v>17</v>
      </c>
      <c r="L2264" s="7" t="s">
        <v>17</v>
      </c>
      <c r="M2264" s="7" t="s">
        <v>17</v>
      </c>
      <c r="N2264" s="9"/>
      <c r="O2264" s="9"/>
      <c r="P2264" s="9"/>
      <c r="Q2264" s="9"/>
      <c r="R2264" s="10" t="s">
        <v>17</v>
      </c>
      <c r="S2264" s="10" t="s">
        <v>17</v>
      </c>
      <c r="T2264" s="11" t="s">
        <v>17</v>
      </c>
    </row>
    <row r="2265" spans="1:20" ht="28.5">
      <c r="A2265" s="6">
        <v>1</v>
      </c>
      <c r="B2265" s="6"/>
      <c r="C2265" s="7" t="s">
        <v>2617</v>
      </c>
      <c r="D2265" s="8" t="s">
        <v>17</v>
      </c>
      <c r="E2265" s="9"/>
      <c r="F2265" s="9"/>
      <c r="G2265" s="9"/>
      <c r="H2265" s="10" t="s">
        <v>17</v>
      </c>
      <c r="I2265" s="9"/>
      <c r="J2265" s="10" t="s">
        <v>17</v>
      </c>
      <c r="K2265" s="8" t="s">
        <v>22</v>
      </c>
      <c r="L2265" s="7" t="s">
        <v>222</v>
      </c>
      <c r="M2265" s="7" t="s">
        <v>497</v>
      </c>
      <c r="N2265" s="9">
        <v>9</v>
      </c>
      <c r="O2265" s="9">
        <v>4</v>
      </c>
      <c r="P2265" s="9">
        <v>4</v>
      </c>
      <c r="Q2265" s="9">
        <v>5</v>
      </c>
      <c r="R2265" s="13">
        <v>55.6</v>
      </c>
      <c r="S2265" s="13">
        <v>25</v>
      </c>
      <c r="T2265" s="11" t="s">
        <v>3607</v>
      </c>
    </row>
    <row r="2266" spans="1:20">
      <c r="A2266" s="6">
        <v>1</v>
      </c>
      <c r="B2266" s="6"/>
      <c r="C2266" s="6"/>
      <c r="D2266" s="8" t="s">
        <v>17</v>
      </c>
      <c r="E2266" s="9"/>
      <c r="F2266" s="9"/>
      <c r="G2266" s="9"/>
      <c r="H2266" s="10" t="s">
        <v>17</v>
      </c>
      <c r="I2266" s="9"/>
      <c r="J2266" s="10" t="s">
        <v>17</v>
      </c>
      <c r="K2266" s="8" t="s">
        <v>22</v>
      </c>
      <c r="L2266" s="7" t="s">
        <v>2136</v>
      </c>
      <c r="M2266" s="7" t="s">
        <v>1239</v>
      </c>
      <c r="N2266" s="9">
        <v>75</v>
      </c>
      <c r="O2266" s="9">
        <v>40</v>
      </c>
      <c r="P2266" s="9">
        <v>30</v>
      </c>
      <c r="Q2266" s="9">
        <v>42</v>
      </c>
      <c r="R2266" s="13">
        <v>56</v>
      </c>
      <c r="S2266" s="13">
        <v>5</v>
      </c>
      <c r="T2266" s="11" t="s">
        <v>3607</v>
      </c>
    </row>
    <row r="2267" spans="1:20" ht="28.5">
      <c r="A2267" s="6">
        <v>1</v>
      </c>
      <c r="B2267" s="6"/>
      <c r="C2267" s="6"/>
      <c r="D2267" s="8" t="s">
        <v>17</v>
      </c>
      <c r="E2267" s="9"/>
      <c r="F2267" s="9"/>
      <c r="G2267" s="9"/>
      <c r="H2267" s="10" t="s">
        <v>17</v>
      </c>
      <c r="I2267" s="9"/>
      <c r="J2267" s="10" t="s">
        <v>17</v>
      </c>
      <c r="K2267" s="8" t="s">
        <v>22</v>
      </c>
      <c r="L2267" s="7" t="s">
        <v>2409</v>
      </c>
      <c r="M2267" s="7" t="s">
        <v>39</v>
      </c>
      <c r="N2267" s="9">
        <v>38</v>
      </c>
      <c r="O2267" s="9">
        <v>18</v>
      </c>
      <c r="P2267" s="9">
        <v>15</v>
      </c>
      <c r="Q2267" s="9">
        <v>21</v>
      </c>
      <c r="R2267" s="13">
        <v>55.3</v>
      </c>
      <c r="S2267" s="13">
        <v>16.7</v>
      </c>
      <c r="T2267" s="11" t="s">
        <v>3608</v>
      </c>
    </row>
    <row r="2268" spans="1:20" ht="28.5">
      <c r="A2268" s="6">
        <v>1</v>
      </c>
      <c r="B2268" s="6"/>
      <c r="C2268" s="6"/>
      <c r="D2268" s="8" t="s">
        <v>17</v>
      </c>
      <c r="E2268" s="9"/>
      <c r="F2268" s="9"/>
      <c r="G2268" s="9"/>
      <c r="H2268" s="10" t="s">
        <v>17</v>
      </c>
      <c r="I2268" s="9"/>
      <c r="J2268" s="10" t="s">
        <v>17</v>
      </c>
      <c r="K2268" s="8" t="s">
        <v>22</v>
      </c>
      <c r="L2268" s="7" t="s">
        <v>2618</v>
      </c>
      <c r="M2268" s="7" t="s">
        <v>1198</v>
      </c>
      <c r="N2268" s="9">
        <v>30</v>
      </c>
      <c r="O2268" s="9">
        <v>15</v>
      </c>
      <c r="P2268" s="9">
        <v>13</v>
      </c>
      <c r="Q2268" s="9">
        <v>16</v>
      </c>
      <c r="R2268" s="13">
        <v>53.3</v>
      </c>
      <c r="S2268" s="13">
        <v>6.7</v>
      </c>
      <c r="T2268" s="11" t="s">
        <v>3608</v>
      </c>
    </row>
    <row r="2269" spans="1:20" ht="42.75">
      <c r="A2269" s="6">
        <v>1</v>
      </c>
      <c r="B2269" s="6"/>
      <c r="C2269" s="6"/>
      <c r="D2269" s="8" t="s">
        <v>17</v>
      </c>
      <c r="E2269" s="9"/>
      <c r="F2269" s="9"/>
      <c r="G2269" s="9"/>
      <c r="H2269" s="10" t="s">
        <v>17</v>
      </c>
      <c r="I2269" s="9"/>
      <c r="J2269" s="10" t="s">
        <v>17</v>
      </c>
      <c r="K2269" s="8" t="s">
        <v>22</v>
      </c>
      <c r="L2269" s="7" t="s">
        <v>2619</v>
      </c>
      <c r="M2269" s="7" t="s">
        <v>2620</v>
      </c>
      <c r="N2269" s="9">
        <v>15000</v>
      </c>
      <c r="O2269" s="9">
        <v>7500</v>
      </c>
      <c r="P2269" s="9">
        <v>29732</v>
      </c>
      <c r="Q2269" s="9">
        <v>10095</v>
      </c>
      <c r="R2269" s="13">
        <v>67.3</v>
      </c>
      <c r="S2269" s="13">
        <v>34.6</v>
      </c>
      <c r="T2269" s="11" t="s">
        <v>3609</v>
      </c>
    </row>
    <row r="2270" spans="1:20">
      <c r="A2270" s="6">
        <v>1</v>
      </c>
      <c r="B2270" s="6"/>
      <c r="C2270" s="6"/>
      <c r="D2270" s="6"/>
      <c r="E2270" s="6"/>
      <c r="F2270" s="6"/>
      <c r="G2270" s="6"/>
      <c r="H2270" s="6"/>
      <c r="I2270" s="6"/>
      <c r="J2270" s="6"/>
      <c r="K2270" s="6"/>
      <c r="L2270" s="6"/>
      <c r="M2270" s="6"/>
      <c r="N2270" s="6"/>
      <c r="O2270" s="6"/>
      <c r="P2270" s="6"/>
      <c r="Q2270" s="6"/>
      <c r="R2270" s="6"/>
      <c r="S2270" s="6"/>
      <c r="T2270" s="11"/>
    </row>
    <row r="2271" spans="1:20" ht="57">
      <c r="A2271" s="6">
        <v>1</v>
      </c>
      <c r="B2271" s="6"/>
      <c r="C2271" s="7" t="s">
        <v>2621</v>
      </c>
      <c r="D2271" s="8" t="s">
        <v>57</v>
      </c>
      <c r="E2271" s="9">
        <v>33780718</v>
      </c>
      <c r="F2271" s="9">
        <v>33219175</v>
      </c>
      <c r="G2271" s="9">
        <f>IFERROR(F2271-E2271,0)</f>
        <v>-561543</v>
      </c>
      <c r="H2271" s="36">
        <f>IFERROR((F2271/E2271-1)*100,0)</f>
        <v>-1.6623181307158674</v>
      </c>
      <c r="I2271" s="9">
        <v>229803384</v>
      </c>
      <c r="J2271" s="12">
        <v>14.5</v>
      </c>
      <c r="K2271" s="8" t="s">
        <v>17</v>
      </c>
      <c r="L2271" s="7" t="s">
        <v>17</v>
      </c>
      <c r="M2271" s="7" t="s">
        <v>17</v>
      </c>
      <c r="N2271" s="9"/>
      <c r="O2271" s="9"/>
      <c r="P2271" s="9"/>
      <c r="Q2271" s="9"/>
      <c r="R2271" s="10" t="s">
        <v>17</v>
      </c>
      <c r="S2271" s="10" t="s">
        <v>17</v>
      </c>
      <c r="T2271" s="11" t="s">
        <v>17</v>
      </c>
    </row>
    <row r="2272" spans="1:20" ht="42.75">
      <c r="A2272" s="6">
        <v>1</v>
      </c>
      <c r="B2272" s="6"/>
      <c r="C2272" s="7" t="s">
        <v>2504</v>
      </c>
      <c r="D2272" s="8" t="s">
        <v>17</v>
      </c>
      <c r="E2272" s="9"/>
      <c r="F2272" s="9"/>
      <c r="G2272" s="9"/>
      <c r="H2272" s="10" t="s">
        <v>17</v>
      </c>
      <c r="I2272" s="9"/>
      <c r="J2272" s="10" t="s">
        <v>17</v>
      </c>
      <c r="K2272" s="8" t="s">
        <v>22</v>
      </c>
      <c r="L2272" s="7" t="s">
        <v>2446</v>
      </c>
      <c r="M2272" s="7" t="s">
        <v>497</v>
      </c>
      <c r="N2272" s="9">
        <v>16</v>
      </c>
      <c r="O2272" s="9">
        <v>4</v>
      </c>
      <c r="P2272" s="9">
        <v>2</v>
      </c>
      <c r="Q2272" s="9">
        <v>0</v>
      </c>
      <c r="R2272" s="13">
        <v>0</v>
      </c>
      <c r="S2272" s="13">
        <v>-100</v>
      </c>
      <c r="T2272" s="11" t="s">
        <v>3610</v>
      </c>
    </row>
    <row r="2273" spans="1:32">
      <c r="A2273" s="6">
        <v>1</v>
      </c>
      <c r="B2273" s="6"/>
      <c r="C2273" s="6"/>
      <c r="D2273" s="8" t="s">
        <v>17</v>
      </c>
      <c r="E2273" s="9"/>
      <c r="F2273" s="9"/>
      <c r="G2273" s="9"/>
      <c r="H2273" s="10" t="s">
        <v>17</v>
      </c>
      <c r="I2273" s="9"/>
      <c r="J2273" s="10" t="s">
        <v>17</v>
      </c>
      <c r="K2273" s="8" t="s">
        <v>22</v>
      </c>
      <c r="L2273" s="7" t="s">
        <v>2446</v>
      </c>
      <c r="M2273" s="7" t="s">
        <v>91</v>
      </c>
      <c r="N2273" s="9">
        <v>500</v>
      </c>
      <c r="O2273" s="9">
        <v>100</v>
      </c>
      <c r="P2273" s="9">
        <v>50</v>
      </c>
      <c r="Q2273" s="9">
        <v>0</v>
      </c>
      <c r="R2273" s="13">
        <v>0</v>
      </c>
      <c r="S2273" s="13">
        <v>-100</v>
      </c>
      <c r="T2273" s="11" t="s">
        <v>3610</v>
      </c>
    </row>
    <row r="2274" spans="1:32" ht="28.5">
      <c r="A2274" s="6">
        <v>1</v>
      </c>
      <c r="B2274" s="6"/>
      <c r="C2274" s="6"/>
      <c r="D2274" s="8" t="s">
        <v>17</v>
      </c>
      <c r="E2274" s="9"/>
      <c r="F2274" s="9"/>
      <c r="G2274" s="9"/>
      <c r="H2274" s="10" t="s">
        <v>17</v>
      </c>
      <c r="I2274" s="9"/>
      <c r="J2274" s="10" t="s">
        <v>17</v>
      </c>
      <c r="K2274" s="8" t="s">
        <v>22</v>
      </c>
      <c r="L2274" s="7" t="s">
        <v>2622</v>
      </c>
      <c r="M2274" s="7" t="s">
        <v>39</v>
      </c>
      <c r="N2274" s="9">
        <v>2</v>
      </c>
      <c r="O2274" s="9">
        <v>1</v>
      </c>
      <c r="P2274" s="9">
        <v>1</v>
      </c>
      <c r="Q2274" s="9">
        <v>1</v>
      </c>
      <c r="R2274" s="13">
        <v>50</v>
      </c>
      <c r="S2274" s="13">
        <v>0</v>
      </c>
      <c r="T2274" s="11" t="s">
        <v>17</v>
      </c>
    </row>
    <row r="2275" spans="1:32" ht="57">
      <c r="A2275" s="6">
        <v>1</v>
      </c>
      <c r="B2275" s="6"/>
      <c r="C2275" s="6"/>
      <c r="D2275" s="8" t="s">
        <v>17</v>
      </c>
      <c r="E2275" s="9"/>
      <c r="F2275" s="9"/>
      <c r="G2275" s="9"/>
      <c r="H2275" s="10" t="s">
        <v>17</v>
      </c>
      <c r="I2275" s="9"/>
      <c r="J2275" s="10" t="s">
        <v>17</v>
      </c>
      <c r="K2275" s="8" t="s">
        <v>22</v>
      </c>
      <c r="L2275" s="7" t="s">
        <v>2623</v>
      </c>
      <c r="M2275" s="7" t="s">
        <v>48</v>
      </c>
      <c r="N2275" s="9">
        <v>12000</v>
      </c>
      <c r="O2275" s="9">
        <v>2000</v>
      </c>
      <c r="P2275" s="9">
        <v>5798</v>
      </c>
      <c r="Q2275" s="9">
        <v>679</v>
      </c>
      <c r="R2275" s="13">
        <v>5.7</v>
      </c>
      <c r="S2275" s="13">
        <v>-66</v>
      </c>
      <c r="T2275" s="11" t="s">
        <v>3611</v>
      </c>
    </row>
    <row r="2276" spans="1:32">
      <c r="A2276" s="6">
        <v>1</v>
      </c>
      <c r="B2276" s="6"/>
      <c r="C2276" s="6"/>
      <c r="D2276" s="6"/>
      <c r="E2276" s="6"/>
      <c r="F2276" s="6"/>
      <c r="G2276" s="6"/>
      <c r="H2276" s="6"/>
      <c r="I2276" s="6"/>
      <c r="J2276" s="6"/>
      <c r="K2276" s="6"/>
      <c r="L2276" s="6"/>
      <c r="M2276" s="6"/>
      <c r="N2276" s="6"/>
      <c r="O2276" s="6"/>
      <c r="P2276" s="6"/>
      <c r="Q2276" s="6"/>
      <c r="R2276" s="6"/>
      <c r="S2276" s="6"/>
      <c r="T2276" s="11"/>
    </row>
    <row r="2277" spans="1:32" ht="71.25">
      <c r="A2277" s="6">
        <v>1</v>
      </c>
      <c r="B2277" s="6"/>
      <c r="C2277" s="6"/>
      <c r="D2277" s="8" t="s">
        <v>17</v>
      </c>
      <c r="E2277" s="9"/>
      <c r="F2277" s="9"/>
      <c r="G2277" s="9"/>
      <c r="H2277" s="10" t="s">
        <v>17</v>
      </c>
      <c r="I2277" s="9"/>
      <c r="J2277" s="10" t="s">
        <v>17</v>
      </c>
      <c r="K2277" s="8" t="s">
        <v>22</v>
      </c>
      <c r="L2277" s="7" t="s">
        <v>2624</v>
      </c>
      <c r="M2277" s="7" t="s">
        <v>207</v>
      </c>
      <c r="N2277" s="9">
        <v>900</v>
      </c>
      <c r="O2277" s="9">
        <v>900</v>
      </c>
      <c r="P2277" s="9">
        <v>740</v>
      </c>
      <c r="Q2277" s="9">
        <v>710</v>
      </c>
      <c r="R2277" s="10" t="s">
        <v>62</v>
      </c>
      <c r="S2277" s="13">
        <v>-21.1</v>
      </c>
      <c r="T2277" s="11" t="s">
        <v>3612</v>
      </c>
    </row>
    <row r="2278" spans="1:32">
      <c r="A2278" s="6">
        <v>1</v>
      </c>
      <c r="B2278" s="6"/>
      <c r="C2278" s="6"/>
      <c r="D2278" s="6"/>
      <c r="E2278" s="6"/>
      <c r="F2278" s="6"/>
      <c r="G2278" s="6"/>
      <c r="H2278" s="6"/>
      <c r="I2278" s="6"/>
      <c r="J2278" s="6"/>
      <c r="K2278" s="6"/>
      <c r="L2278" s="6"/>
      <c r="M2278" s="6"/>
      <c r="N2278" s="6"/>
      <c r="O2278" s="6"/>
      <c r="P2278" s="6"/>
      <c r="Q2278" s="6"/>
      <c r="R2278" s="6"/>
      <c r="S2278" s="6"/>
      <c r="T2278" s="11"/>
    </row>
    <row r="2279" spans="1:32" ht="28.5">
      <c r="A2279" s="6">
        <v>1</v>
      </c>
      <c r="B2279" s="6"/>
      <c r="C2279" s="6"/>
      <c r="D2279" s="8" t="s">
        <v>17</v>
      </c>
      <c r="E2279" s="9"/>
      <c r="F2279" s="9"/>
      <c r="G2279" s="9"/>
      <c r="H2279" s="10" t="s">
        <v>17</v>
      </c>
      <c r="I2279" s="9"/>
      <c r="J2279" s="10" t="s">
        <v>17</v>
      </c>
      <c r="K2279" s="8" t="s">
        <v>22</v>
      </c>
      <c r="L2279" s="7" t="s">
        <v>2625</v>
      </c>
      <c r="M2279" s="7" t="s">
        <v>2535</v>
      </c>
      <c r="N2279" s="9">
        <v>12000</v>
      </c>
      <c r="O2279" s="9">
        <v>6000</v>
      </c>
      <c r="P2279" s="9">
        <v>6000</v>
      </c>
      <c r="Q2279" s="9">
        <v>6000</v>
      </c>
      <c r="R2279" s="13">
        <v>50</v>
      </c>
      <c r="S2279" s="13">
        <v>0</v>
      </c>
      <c r="T2279" s="11" t="s">
        <v>17</v>
      </c>
    </row>
    <row r="2280" spans="1:32" ht="28.5">
      <c r="A2280" s="6">
        <v>1</v>
      </c>
      <c r="B2280" s="6"/>
      <c r="C2280" s="6"/>
      <c r="D2280" s="8" t="s">
        <v>17</v>
      </c>
      <c r="E2280" s="9"/>
      <c r="F2280" s="9"/>
      <c r="G2280" s="9"/>
      <c r="H2280" s="10" t="s">
        <v>17</v>
      </c>
      <c r="I2280" s="9"/>
      <c r="J2280" s="10" t="s">
        <v>17</v>
      </c>
      <c r="K2280" s="8" t="s">
        <v>22</v>
      </c>
      <c r="L2280" s="7" t="s">
        <v>2626</v>
      </c>
      <c r="M2280" s="7" t="s">
        <v>2535</v>
      </c>
      <c r="N2280" s="9">
        <v>180</v>
      </c>
      <c r="O2280" s="9">
        <v>90</v>
      </c>
      <c r="P2280" s="9">
        <v>90</v>
      </c>
      <c r="Q2280" s="9">
        <v>90</v>
      </c>
      <c r="R2280" s="13">
        <v>50</v>
      </c>
      <c r="S2280" s="13">
        <v>0</v>
      </c>
      <c r="T2280" s="11" t="s">
        <v>17</v>
      </c>
    </row>
    <row r="2281" spans="1:32" ht="57">
      <c r="A2281" s="6">
        <v>1</v>
      </c>
      <c r="B2281" s="6"/>
      <c r="C2281" s="6"/>
      <c r="D2281" s="8" t="s">
        <v>17</v>
      </c>
      <c r="E2281" s="9"/>
      <c r="F2281" s="9"/>
      <c r="G2281" s="9"/>
      <c r="H2281" s="10" t="s">
        <v>17</v>
      </c>
      <c r="I2281" s="9"/>
      <c r="J2281" s="10" t="s">
        <v>17</v>
      </c>
      <c r="K2281" s="8" t="s">
        <v>22</v>
      </c>
      <c r="L2281" s="7" t="s">
        <v>2627</v>
      </c>
      <c r="M2281" s="7" t="s">
        <v>2535</v>
      </c>
      <c r="N2281" s="9">
        <v>200000</v>
      </c>
      <c r="O2281" s="9">
        <v>100000</v>
      </c>
      <c r="P2281" s="9">
        <v>100000</v>
      </c>
      <c r="Q2281" s="9">
        <v>71500</v>
      </c>
      <c r="R2281" s="13">
        <v>35.799999999999997</v>
      </c>
      <c r="S2281" s="13">
        <v>-28.5</v>
      </c>
      <c r="T2281" s="11" t="s">
        <v>3613</v>
      </c>
    </row>
    <row r="2282" spans="1:32">
      <c r="A2282" s="6">
        <v>1</v>
      </c>
      <c r="B2282" s="6"/>
      <c r="C2282" s="6"/>
      <c r="D2282" s="6"/>
      <c r="E2282" s="6"/>
      <c r="F2282" s="6"/>
      <c r="G2282" s="6"/>
      <c r="H2282" s="6"/>
      <c r="I2282" s="6"/>
      <c r="J2282" s="6"/>
      <c r="K2282" s="6"/>
      <c r="L2282" s="6"/>
      <c r="M2282" s="6"/>
      <c r="N2282" s="6"/>
      <c r="O2282" s="6"/>
      <c r="P2282" s="6"/>
      <c r="Q2282" s="6"/>
      <c r="R2282" s="6"/>
      <c r="S2282" s="6"/>
      <c r="T2282" s="11"/>
    </row>
    <row r="2283" spans="1:32">
      <c r="A2283" s="6">
        <v>1</v>
      </c>
      <c r="B2283" s="6"/>
      <c r="C2283" s="6"/>
      <c r="D2283" s="8" t="s">
        <v>17</v>
      </c>
      <c r="E2283" s="9"/>
      <c r="F2283" s="9"/>
      <c r="G2283" s="9"/>
      <c r="H2283" s="10" t="s">
        <v>17</v>
      </c>
      <c r="I2283" s="9"/>
      <c r="J2283" s="10" t="s">
        <v>17</v>
      </c>
      <c r="K2283" s="8" t="s">
        <v>22</v>
      </c>
      <c r="L2283" s="7" t="s">
        <v>2628</v>
      </c>
      <c r="M2283" s="7" t="s">
        <v>1441</v>
      </c>
      <c r="N2283" s="9">
        <v>40</v>
      </c>
      <c r="O2283" s="9">
        <v>0</v>
      </c>
      <c r="P2283" s="29">
        <v>7</v>
      </c>
      <c r="Q2283" s="9">
        <v>0</v>
      </c>
      <c r="R2283" s="13">
        <v>0</v>
      </c>
      <c r="S2283" s="13">
        <v>0</v>
      </c>
      <c r="T2283" s="11" t="s">
        <v>17</v>
      </c>
    </row>
    <row r="2284" spans="1:32" ht="53.25" customHeight="1">
      <c r="A2284" s="6">
        <v>1</v>
      </c>
      <c r="B2284" s="6"/>
      <c r="C2284" s="7" t="s">
        <v>2629</v>
      </c>
      <c r="D2284" s="8" t="s">
        <v>57</v>
      </c>
      <c r="E2284" s="9"/>
      <c r="F2284" s="9">
        <v>279251</v>
      </c>
      <c r="G2284" s="9">
        <f>IFERROR(F2284-E2284,0)</f>
        <v>279251</v>
      </c>
      <c r="H2284" s="36">
        <f>IFERROR((F2284/E2284-1)*100,0)</f>
        <v>0</v>
      </c>
      <c r="I2284" s="9">
        <v>5033898</v>
      </c>
      <c r="J2284" s="12">
        <v>5.5</v>
      </c>
      <c r="K2284" s="8" t="s">
        <v>17</v>
      </c>
      <c r="L2284" s="7" t="s">
        <v>17</v>
      </c>
      <c r="M2284" s="7" t="s">
        <v>17</v>
      </c>
      <c r="N2284" s="9"/>
      <c r="O2284" s="9"/>
      <c r="P2284" s="9"/>
      <c r="Q2284" s="9"/>
      <c r="R2284" s="10" t="s">
        <v>17</v>
      </c>
      <c r="S2284" s="10" t="s">
        <v>17</v>
      </c>
      <c r="T2284" s="11" t="s">
        <v>17</v>
      </c>
    </row>
    <row r="2285" spans="1:32" s="39" customFormat="1" ht="28.5">
      <c r="A2285" s="40">
        <v>1</v>
      </c>
      <c r="B2285" s="40"/>
      <c r="C2285" s="7" t="s">
        <v>2630</v>
      </c>
      <c r="D2285" s="8" t="s">
        <v>17</v>
      </c>
      <c r="E2285" s="9"/>
      <c r="F2285" s="9"/>
      <c r="G2285" s="9"/>
      <c r="H2285" s="10" t="s">
        <v>17</v>
      </c>
      <c r="I2285" s="9"/>
      <c r="J2285" s="10" t="s">
        <v>17</v>
      </c>
      <c r="K2285" s="8" t="s">
        <v>22</v>
      </c>
      <c r="L2285" s="7" t="s">
        <v>2446</v>
      </c>
      <c r="M2285" s="7" t="s">
        <v>497</v>
      </c>
      <c r="N2285" s="9">
        <v>7</v>
      </c>
      <c r="O2285" s="9">
        <v>4</v>
      </c>
      <c r="P2285" s="34" t="s">
        <v>3217</v>
      </c>
      <c r="Q2285" s="9">
        <v>3</v>
      </c>
      <c r="R2285" s="13">
        <v>42.9</v>
      </c>
      <c r="S2285" s="13">
        <v>-25</v>
      </c>
      <c r="T2285" s="11" t="s">
        <v>3614</v>
      </c>
      <c r="U2285" s="41"/>
      <c r="V2285" s="41"/>
      <c r="W2285" s="38"/>
      <c r="X2285" s="38"/>
      <c r="Y2285" s="38"/>
      <c r="Z2285" s="38"/>
      <c r="AA2285" s="38"/>
      <c r="AB2285" s="38"/>
      <c r="AC2285" s="38"/>
      <c r="AD2285" s="38"/>
      <c r="AE2285" s="38"/>
      <c r="AF2285" s="38"/>
    </row>
    <row r="2286" spans="1:32" ht="57">
      <c r="A2286" s="40">
        <v>1</v>
      </c>
      <c r="B2286" s="40"/>
      <c r="C2286" s="6"/>
      <c r="D2286" s="8" t="s">
        <v>17</v>
      </c>
      <c r="E2286" s="9"/>
      <c r="F2286" s="9"/>
      <c r="G2286" s="9"/>
      <c r="H2286" s="10" t="s">
        <v>17</v>
      </c>
      <c r="I2286" s="9"/>
      <c r="J2286" s="10" t="s">
        <v>17</v>
      </c>
      <c r="K2286" s="8" t="s">
        <v>22</v>
      </c>
      <c r="L2286" s="7" t="s">
        <v>2446</v>
      </c>
      <c r="M2286" s="7" t="s">
        <v>91</v>
      </c>
      <c r="N2286" s="9">
        <v>700</v>
      </c>
      <c r="O2286" s="9">
        <v>350</v>
      </c>
      <c r="P2286" s="34" t="s">
        <v>3217</v>
      </c>
      <c r="Q2286" s="9">
        <v>40</v>
      </c>
      <c r="R2286" s="13">
        <v>5.7</v>
      </c>
      <c r="S2286" s="13">
        <v>-88.6</v>
      </c>
      <c r="T2286" s="11" t="s">
        <v>3615</v>
      </c>
      <c r="U2286" s="41"/>
      <c r="V2286" s="41"/>
    </row>
    <row r="2287" spans="1:32">
      <c r="A2287" s="40">
        <v>1</v>
      </c>
      <c r="B2287" s="40"/>
      <c r="C2287" s="6"/>
      <c r="D2287" s="6"/>
      <c r="E2287" s="6"/>
      <c r="F2287" s="6"/>
      <c r="G2287" s="6"/>
      <c r="H2287" s="6"/>
      <c r="I2287" s="6"/>
      <c r="J2287" s="6"/>
      <c r="K2287" s="6"/>
      <c r="L2287" s="6"/>
      <c r="M2287" s="6"/>
      <c r="N2287" s="6"/>
      <c r="O2287" s="6"/>
      <c r="P2287" s="6"/>
      <c r="Q2287" s="6"/>
      <c r="R2287" s="6"/>
      <c r="S2287" s="6"/>
      <c r="T2287" s="11"/>
      <c r="U2287" s="41"/>
      <c r="V2287" s="41"/>
    </row>
    <row r="2288" spans="1:32" ht="28.5">
      <c r="A2288" s="40">
        <v>1</v>
      </c>
      <c r="B2288" s="40"/>
      <c r="C2288" s="6"/>
      <c r="D2288" s="8" t="s">
        <v>17</v>
      </c>
      <c r="E2288" s="9"/>
      <c r="F2288" s="9"/>
      <c r="G2288" s="9"/>
      <c r="H2288" s="10" t="s">
        <v>17</v>
      </c>
      <c r="I2288" s="9"/>
      <c r="J2288" s="10" t="s">
        <v>17</v>
      </c>
      <c r="K2288" s="8" t="s">
        <v>22</v>
      </c>
      <c r="L2288" s="7" t="s">
        <v>2631</v>
      </c>
      <c r="M2288" s="7" t="s">
        <v>2512</v>
      </c>
      <c r="N2288" s="9">
        <v>1000</v>
      </c>
      <c r="O2288" s="9">
        <v>400</v>
      </c>
      <c r="P2288" s="34" t="s">
        <v>3217</v>
      </c>
      <c r="Q2288" s="9">
        <v>65</v>
      </c>
      <c r="R2288" s="13">
        <v>6.5</v>
      </c>
      <c r="S2288" s="13">
        <v>-83.7</v>
      </c>
      <c r="T2288" s="11" t="s">
        <v>3616</v>
      </c>
      <c r="U2288" s="41"/>
      <c r="V2288" s="41"/>
    </row>
    <row r="2289" spans="1:20" ht="30">
      <c r="A2289" s="6">
        <v>1</v>
      </c>
      <c r="B2289" s="6"/>
      <c r="C2289" s="19" t="s">
        <v>2632</v>
      </c>
      <c r="D2289" s="8" t="s">
        <v>17</v>
      </c>
      <c r="E2289" s="9"/>
      <c r="F2289" s="9"/>
      <c r="G2289" s="9"/>
      <c r="H2289" s="10" t="s">
        <v>17</v>
      </c>
      <c r="I2289" s="9"/>
      <c r="J2289" s="10" t="s">
        <v>17</v>
      </c>
      <c r="K2289" s="8" t="s">
        <v>17</v>
      </c>
      <c r="L2289" s="7" t="s">
        <v>17</v>
      </c>
      <c r="M2289" s="7" t="s">
        <v>17</v>
      </c>
      <c r="N2289" s="9"/>
      <c r="O2289" s="9"/>
      <c r="P2289" s="9"/>
      <c r="Q2289" s="9"/>
      <c r="R2289" s="10" t="s">
        <v>17</v>
      </c>
      <c r="S2289" s="10" t="s">
        <v>17</v>
      </c>
      <c r="T2289" s="11" t="s">
        <v>17</v>
      </c>
    </row>
    <row r="2290" spans="1:20" ht="42.75">
      <c r="A2290" s="6">
        <v>1</v>
      </c>
      <c r="B2290" s="6"/>
      <c r="C2290" s="7" t="s">
        <v>2633</v>
      </c>
      <c r="D2290" s="8" t="s">
        <v>204</v>
      </c>
      <c r="E2290" s="9">
        <v>58143718</v>
      </c>
      <c r="F2290" s="9">
        <v>76918250</v>
      </c>
      <c r="G2290" s="9">
        <f>IFERROR(F2290-E2290,0)</f>
        <v>18774532</v>
      </c>
      <c r="H2290" s="36">
        <f>IFERROR((F2290/E2290-1)*100,0)</f>
        <v>32.289871796640178</v>
      </c>
      <c r="I2290" s="9">
        <v>199544371</v>
      </c>
      <c r="J2290" s="12">
        <v>38.5</v>
      </c>
      <c r="K2290" s="8" t="s">
        <v>17</v>
      </c>
      <c r="L2290" s="7" t="s">
        <v>17</v>
      </c>
      <c r="M2290" s="7" t="s">
        <v>17</v>
      </c>
      <c r="N2290" s="9"/>
      <c r="O2290" s="9"/>
      <c r="P2290" s="9"/>
      <c r="Q2290" s="9"/>
      <c r="R2290" s="10" t="s">
        <v>17</v>
      </c>
      <c r="S2290" s="10" t="s">
        <v>17</v>
      </c>
      <c r="T2290" s="11" t="s">
        <v>17</v>
      </c>
    </row>
    <row r="2291" spans="1:20" ht="42.75">
      <c r="A2291" s="6">
        <v>1</v>
      </c>
      <c r="B2291" s="6"/>
      <c r="C2291" s="7" t="s">
        <v>2634</v>
      </c>
      <c r="D2291" s="8" t="s">
        <v>17</v>
      </c>
      <c r="E2291" s="9"/>
      <c r="F2291" s="9"/>
      <c r="G2291" s="9"/>
      <c r="H2291" s="10" t="s">
        <v>17</v>
      </c>
      <c r="I2291" s="9"/>
      <c r="J2291" s="10" t="s">
        <v>17</v>
      </c>
      <c r="K2291" s="8" t="s">
        <v>22</v>
      </c>
      <c r="L2291" s="7" t="s">
        <v>182</v>
      </c>
      <c r="M2291" s="7" t="s">
        <v>497</v>
      </c>
      <c r="N2291" s="9">
        <v>350</v>
      </c>
      <c r="O2291" s="9">
        <v>160</v>
      </c>
      <c r="P2291" s="9">
        <v>143</v>
      </c>
      <c r="Q2291" s="9">
        <v>150</v>
      </c>
      <c r="R2291" s="13">
        <v>42.9</v>
      </c>
      <c r="S2291" s="13">
        <v>-6.2</v>
      </c>
      <c r="T2291" s="11" t="s">
        <v>3617</v>
      </c>
    </row>
    <row r="2292" spans="1:20">
      <c r="A2292" s="6">
        <v>1</v>
      </c>
      <c r="B2292" s="6"/>
      <c r="C2292" s="6"/>
      <c r="D2292" s="8" t="s">
        <v>17</v>
      </c>
      <c r="E2292" s="9"/>
      <c r="F2292" s="9"/>
      <c r="G2292" s="9"/>
      <c r="H2292" s="10" t="s">
        <v>17</v>
      </c>
      <c r="I2292" s="9"/>
      <c r="J2292" s="10" t="s">
        <v>17</v>
      </c>
      <c r="K2292" s="8" t="s">
        <v>22</v>
      </c>
      <c r="L2292" s="7" t="s">
        <v>182</v>
      </c>
      <c r="M2292" s="7" t="s">
        <v>91</v>
      </c>
      <c r="N2292" s="9">
        <v>5000</v>
      </c>
      <c r="O2292" s="9">
        <v>1750</v>
      </c>
      <c r="P2292" s="9">
        <v>2186</v>
      </c>
      <c r="Q2292" s="9">
        <v>1742</v>
      </c>
      <c r="R2292" s="13">
        <v>34.799999999999997</v>
      </c>
      <c r="S2292" s="13">
        <v>-0.5</v>
      </c>
      <c r="T2292" s="11" t="s">
        <v>3004</v>
      </c>
    </row>
    <row r="2293" spans="1:20" ht="28.5">
      <c r="A2293" s="6">
        <v>1</v>
      </c>
      <c r="B2293" s="6"/>
      <c r="C2293" s="6"/>
      <c r="D2293" s="8" t="s">
        <v>17</v>
      </c>
      <c r="E2293" s="9"/>
      <c r="F2293" s="9"/>
      <c r="G2293" s="9"/>
      <c r="H2293" s="10" t="s">
        <v>17</v>
      </c>
      <c r="I2293" s="9"/>
      <c r="J2293" s="10" t="s">
        <v>17</v>
      </c>
      <c r="K2293" s="8" t="s">
        <v>22</v>
      </c>
      <c r="L2293" s="7" t="s">
        <v>2635</v>
      </c>
      <c r="M2293" s="7" t="s">
        <v>352</v>
      </c>
      <c r="N2293" s="9">
        <v>450</v>
      </c>
      <c r="O2293" s="9">
        <v>220</v>
      </c>
      <c r="P2293" s="9">
        <v>242</v>
      </c>
      <c r="Q2293" s="9">
        <v>249</v>
      </c>
      <c r="R2293" s="13">
        <v>55.3</v>
      </c>
      <c r="S2293" s="13">
        <v>13.2</v>
      </c>
      <c r="T2293" s="11" t="s">
        <v>3618</v>
      </c>
    </row>
    <row r="2294" spans="1:20">
      <c r="A2294" s="6">
        <v>1</v>
      </c>
      <c r="B2294" s="6"/>
      <c r="C2294" s="6"/>
      <c r="D2294" s="8" t="s">
        <v>17</v>
      </c>
      <c r="E2294" s="9"/>
      <c r="F2294" s="9"/>
      <c r="G2294" s="9"/>
      <c r="H2294" s="10" t="s">
        <v>17</v>
      </c>
      <c r="I2294" s="9"/>
      <c r="J2294" s="10" t="s">
        <v>17</v>
      </c>
      <c r="K2294" s="8" t="s">
        <v>22</v>
      </c>
      <c r="L2294" s="7" t="s">
        <v>2635</v>
      </c>
      <c r="M2294" s="7" t="s">
        <v>231</v>
      </c>
      <c r="N2294" s="9">
        <v>975</v>
      </c>
      <c r="O2294" s="9">
        <v>975</v>
      </c>
      <c r="P2294" s="9">
        <v>1107</v>
      </c>
      <c r="Q2294" s="9">
        <v>865</v>
      </c>
      <c r="R2294" s="10" t="s">
        <v>62</v>
      </c>
      <c r="S2294" s="13">
        <v>-11.3</v>
      </c>
      <c r="T2294" s="11" t="s">
        <v>3619</v>
      </c>
    </row>
    <row r="2295" spans="1:20" ht="28.5">
      <c r="A2295" s="6">
        <v>1</v>
      </c>
      <c r="B2295" s="6"/>
      <c r="C2295" s="6"/>
      <c r="D2295" s="8" t="s">
        <v>17</v>
      </c>
      <c r="E2295" s="9"/>
      <c r="F2295" s="9"/>
      <c r="G2295" s="9"/>
      <c r="H2295" s="10" t="s">
        <v>17</v>
      </c>
      <c r="I2295" s="9"/>
      <c r="J2295" s="10" t="s">
        <v>17</v>
      </c>
      <c r="K2295" s="8" t="s">
        <v>22</v>
      </c>
      <c r="L2295" s="7" t="s">
        <v>2612</v>
      </c>
      <c r="M2295" s="7" t="s">
        <v>68</v>
      </c>
      <c r="N2295" s="9">
        <v>10</v>
      </c>
      <c r="O2295" s="9">
        <v>8</v>
      </c>
      <c r="P2295" s="9">
        <v>15</v>
      </c>
      <c r="Q2295" s="9">
        <v>0</v>
      </c>
      <c r="R2295" s="13">
        <v>0</v>
      </c>
      <c r="S2295" s="13">
        <v>-100</v>
      </c>
      <c r="T2295" s="11" t="s">
        <v>2636</v>
      </c>
    </row>
    <row r="2296" spans="1:20" ht="28.5">
      <c r="A2296" s="6">
        <v>1</v>
      </c>
      <c r="B2296" s="6"/>
      <c r="C2296" s="6"/>
      <c r="D2296" s="8" t="s">
        <v>17</v>
      </c>
      <c r="E2296" s="9"/>
      <c r="F2296" s="9"/>
      <c r="G2296" s="9"/>
      <c r="H2296" s="10" t="s">
        <v>17</v>
      </c>
      <c r="I2296" s="9"/>
      <c r="J2296" s="10" t="s">
        <v>17</v>
      </c>
      <c r="K2296" s="8" t="s">
        <v>22</v>
      </c>
      <c r="L2296" s="7" t="s">
        <v>2637</v>
      </c>
      <c r="M2296" s="7" t="s">
        <v>207</v>
      </c>
      <c r="N2296" s="9">
        <v>19000</v>
      </c>
      <c r="O2296" s="9">
        <v>9100</v>
      </c>
      <c r="P2296" s="9">
        <v>11355</v>
      </c>
      <c r="Q2296" s="9">
        <v>10502</v>
      </c>
      <c r="R2296" s="13">
        <v>55.3</v>
      </c>
      <c r="S2296" s="13">
        <v>15.4</v>
      </c>
      <c r="T2296" s="11" t="s">
        <v>2638</v>
      </c>
    </row>
    <row r="2297" spans="1:20" ht="42.75">
      <c r="A2297" s="6">
        <v>1</v>
      </c>
      <c r="B2297" s="6"/>
      <c r="C2297" s="6"/>
      <c r="D2297" s="8" t="s">
        <v>17</v>
      </c>
      <c r="E2297" s="9"/>
      <c r="F2297" s="9"/>
      <c r="G2297" s="9"/>
      <c r="H2297" s="10" t="s">
        <v>17</v>
      </c>
      <c r="I2297" s="9"/>
      <c r="J2297" s="10" t="s">
        <v>17</v>
      </c>
      <c r="K2297" s="8" t="s">
        <v>22</v>
      </c>
      <c r="L2297" s="7" t="s">
        <v>2639</v>
      </c>
      <c r="M2297" s="7" t="s">
        <v>207</v>
      </c>
      <c r="N2297" s="9">
        <v>570</v>
      </c>
      <c r="O2297" s="9">
        <v>570</v>
      </c>
      <c r="P2297" s="9">
        <v>580</v>
      </c>
      <c r="Q2297" s="9">
        <v>702</v>
      </c>
      <c r="R2297" s="10" t="s">
        <v>62</v>
      </c>
      <c r="S2297" s="13">
        <v>23.2</v>
      </c>
      <c r="T2297" s="11" t="s">
        <v>3620</v>
      </c>
    </row>
    <row r="2298" spans="1:20">
      <c r="A2298" s="6">
        <v>1</v>
      </c>
      <c r="B2298" s="6"/>
      <c r="C2298" s="6"/>
      <c r="D2298" s="8" t="s">
        <v>17</v>
      </c>
      <c r="E2298" s="9"/>
      <c r="F2298" s="9"/>
      <c r="G2298" s="9"/>
      <c r="H2298" s="10" t="s">
        <v>17</v>
      </c>
      <c r="I2298" s="9"/>
      <c r="J2298" s="10" t="s">
        <v>17</v>
      </c>
      <c r="K2298" s="8" t="s">
        <v>22</v>
      </c>
      <c r="L2298" s="7" t="s">
        <v>2640</v>
      </c>
      <c r="M2298" s="7" t="s">
        <v>207</v>
      </c>
      <c r="N2298" s="9">
        <v>85</v>
      </c>
      <c r="O2298" s="9">
        <v>85</v>
      </c>
      <c r="P2298" s="9">
        <v>86</v>
      </c>
      <c r="Q2298" s="9">
        <v>85</v>
      </c>
      <c r="R2298" s="10" t="s">
        <v>62</v>
      </c>
      <c r="S2298" s="13">
        <v>0</v>
      </c>
      <c r="T2298" s="11" t="s">
        <v>17</v>
      </c>
    </row>
    <row r="2299" spans="1:20">
      <c r="A2299" s="6">
        <v>1</v>
      </c>
      <c r="B2299" s="6"/>
      <c r="C2299" s="6"/>
      <c r="D2299" s="8" t="s">
        <v>17</v>
      </c>
      <c r="E2299" s="9"/>
      <c r="F2299" s="9"/>
      <c r="G2299" s="9"/>
      <c r="H2299" s="10" t="s">
        <v>17</v>
      </c>
      <c r="I2299" s="9"/>
      <c r="J2299" s="10" t="s">
        <v>17</v>
      </c>
      <c r="K2299" s="8" t="s">
        <v>22</v>
      </c>
      <c r="L2299" s="7" t="s">
        <v>2641</v>
      </c>
      <c r="M2299" s="7" t="s">
        <v>207</v>
      </c>
      <c r="N2299" s="9">
        <v>140</v>
      </c>
      <c r="O2299" s="9">
        <v>140</v>
      </c>
      <c r="P2299" s="9">
        <v>169</v>
      </c>
      <c r="Q2299" s="9">
        <v>142</v>
      </c>
      <c r="R2299" s="10" t="s">
        <v>62</v>
      </c>
      <c r="S2299" s="13">
        <v>1.4</v>
      </c>
      <c r="T2299" s="11" t="s">
        <v>3621</v>
      </c>
    </row>
    <row r="2300" spans="1:20" ht="57">
      <c r="A2300" s="6">
        <v>1</v>
      </c>
      <c r="B2300" s="6"/>
      <c r="C2300" s="6"/>
      <c r="D2300" s="8" t="s">
        <v>17</v>
      </c>
      <c r="E2300" s="9"/>
      <c r="F2300" s="9"/>
      <c r="G2300" s="9"/>
      <c r="H2300" s="10" t="s">
        <v>17</v>
      </c>
      <c r="I2300" s="9"/>
      <c r="J2300" s="10" t="s">
        <v>17</v>
      </c>
      <c r="K2300" s="8" t="s">
        <v>22</v>
      </c>
      <c r="L2300" s="7" t="s">
        <v>2642</v>
      </c>
      <c r="M2300" s="7" t="s">
        <v>207</v>
      </c>
      <c r="N2300" s="9">
        <v>200</v>
      </c>
      <c r="O2300" s="9">
        <v>200</v>
      </c>
      <c r="P2300" s="9">
        <v>164</v>
      </c>
      <c r="Q2300" s="9">
        <v>319</v>
      </c>
      <c r="R2300" s="10" t="s">
        <v>62</v>
      </c>
      <c r="S2300" s="13">
        <v>59.5</v>
      </c>
      <c r="T2300" s="11" t="s">
        <v>3622</v>
      </c>
    </row>
    <row r="2301" spans="1:20">
      <c r="A2301" s="6">
        <v>1</v>
      </c>
      <c r="B2301" s="6"/>
      <c r="C2301" s="6"/>
      <c r="D2301" s="6"/>
      <c r="E2301" s="6"/>
      <c r="F2301" s="6"/>
      <c r="G2301" s="6"/>
      <c r="H2301" s="6"/>
      <c r="I2301" s="6"/>
      <c r="J2301" s="6"/>
      <c r="K2301" s="6"/>
      <c r="L2301" s="6"/>
      <c r="M2301" s="6"/>
      <c r="N2301" s="6"/>
      <c r="O2301" s="6"/>
      <c r="P2301" s="6"/>
      <c r="Q2301" s="6"/>
      <c r="R2301" s="6"/>
      <c r="S2301" s="6"/>
      <c r="T2301" s="11"/>
    </row>
    <row r="2302" spans="1:20" ht="28.5">
      <c r="A2302" s="6">
        <v>1</v>
      </c>
      <c r="B2302" s="6"/>
      <c r="C2302" s="6"/>
      <c r="D2302" s="8" t="s">
        <v>17</v>
      </c>
      <c r="E2302" s="9"/>
      <c r="F2302" s="9"/>
      <c r="G2302" s="9"/>
      <c r="H2302" s="10" t="s">
        <v>17</v>
      </c>
      <c r="I2302" s="9"/>
      <c r="J2302" s="10" t="s">
        <v>17</v>
      </c>
      <c r="K2302" s="8" t="s">
        <v>22</v>
      </c>
      <c r="L2302" s="7" t="s">
        <v>2643</v>
      </c>
      <c r="M2302" s="7" t="s">
        <v>207</v>
      </c>
      <c r="N2302" s="9">
        <v>20</v>
      </c>
      <c r="O2302" s="9">
        <v>20</v>
      </c>
      <c r="P2302" s="9">
        <v>16</v>
      </c>
      <c r="Q2302" s="9">
        <v>8</v>
      </c>
      <c r="R2302" s="10" t="s">
        <v>62</v>
      </c>
      <c r="S2302" s="13">
        <v>-60</v>
      </c>
      <c r="T2302" s="11" t="s">
        <v>3623</v>
      </c>
    </row>
    <row r="2303" spans="1:20" ht="28.5">
      <c r="A2303" s="6">
        <v>1</v>
      </c>
      <c r="B2303" s="6"/>
      <c r="C2303" s="6"/>
      <c r="D2303" s="8" t="s">
        <v>17</v>
      </c>
      <c r="E2303" s="9"/>
      <c r="F2303" s="9"/>
      <c r="G2303" s="9"/>
      <c r="H2303" s="10" t="s">
        <v>17</v>
      </c>
      <c r="I2303" s="9"/>
      <c r="J2303" s="10" t="s">
        <v>17</v>
      </c>
      <c r="K2303" s="8" t="s">
        <v>22</v>
      </c>
      <c r="L2303" s="7" t="s">
        <v>2644</v>
      </c>
      <c r="M2303" s="7" t="s">
        <v>207</v>
      </c>
      <c r="N2303" s="9">
        <v>25</v>
      </c>
      <c r="O2303" s="9">
        <v>25</v>
      </c>
      <c r="P2303" s="9">
        <v>26</v>
      </c>
      <c r="Q2303" s="9">
        <v>6</v>
      </c>
      <c r="R2303" s="10" t="s">
        <v>62</v>
      </c>
      <c r="S2303" s="13">
        <v>-76</v>
      </c>
      <c r="T2303" s="11" t="s">
        <v>3624</v>
      </c>
    </row>
    <row r="2304" spans="1:20" ht="30">
      <c r="A2304" s="6">
        <v>1</v>
      </c>
      <c r="B2304" s="6"/>
      <c r="C2304" s="19" t="s">
        <v>2645</v>
      </c>
      <c r="D2304" s="8" t="s">
        <v>17</v>
      </c>
      <c r="E2304" s="9"/>
      <c r="F2304" s="9"/>
      <c r="G2304" s="9"/>
      <c r="H2304" s="10" t="s">
        <v>17</v>
      </c>
      <c r="I2304" s="9"/>
      <c r="J2304" s="10" t="s">
        <v>17</v>
      </c>
      <c r="K2304" s="8" t="s">
        <v>17</v>
      </c>
      <c r="L2304" s="7" t="s">
        <v>17</v>
      </c>
      <c r="M2304" s="7" t="s">
        <v>17</v>
      </c>
      <c r="N2304" s="9"/>
      <c r="O2304" s="9"/>
      <c r="P2304" s="9"/>
      <c r="Q2304" s="9"/>
      <c r="R2304" s="10" t="s">
        <v>17</v>
      </c>
      <c r="S2304" s="10" t="s">
        <v>17</v>
      </c>
      <c r="T2304" s="11" t="s">
        <v>17</v>
      </c>
    </row>
    <row r="2305" spans="1:20" ht="28.5">
      <c r="A2305" s="6">
        <v>1</v>
      </c>
      <c r="B2305" s="6"/>
      <c r="C2305" s="7" t="s">
        <v>2646</v>
      </c>
      <c r="D2305" s="8" t="s">
        <v>57</v>
      </c>
      <c r="E2305" s="9">
        <v>172895538</v>
      </c>
      <c r="F2305" s="9">
        <v>225726071</v>
      </c>
      <c r="G2305" s="9">
        <f>IFERROR(F2305-E2305,0)</f>
        <v>52830533</v>
      </c>
      <c r="H2305" s="36">
        <f>IFERROR((F2305/E2305-1)*100,0)</f>
        <v>30.556331072002575</v>
      </c>
      <c r="I2305" s="9">
        <v>580832382</v>
      </c>
      <c r="J2305" s="12">
        <v>38.9</v>
      </c>
      <c r="K2305" s="8" t="s">
        <v>17</v>
      </c>
      <c r="L2305" s="7" t="s">
        <v>17</v>
      </c>
      <c r="M2305" s="7" t="s">
        <v>17</v>
      </c>
      <c r="N2305" s="9"/>
      <c r="O2305" s="9"/>
      <c r="P2305" s="9"/>
      <c r="Q2305" s="9"/>
      <c r="R2305" s="10" t="s">
        <v>17</v>
      </c>
      <c r="S2305" s="10" t="s">
        <v>17</v>
      </c>
      <c r="T2305" s="11" t="s">
        <v>17</v>
      </c>
    </row>
    <row r="2306" spans="1:20" ht="28.5">
      <c r="A2306" s="6">
        <v>1</v>
      </c>
      <c r="B2306" s="6"/>
      <c r="C2306" s="7" t="s">
        <v>2647</v>
      </c>
      <c r="D2306" s="8" t="s">
        <v>17</v>
      </c>
      <c r="E2306" s="9"/>
      <c r="F2306" s="9"/>
      <c r="G2306" s="9"/>
      <c r="H2306" s="10" t="s">
        <v>17</v>
      </c>
      <c r="I2306" s="9"/>
      <c r="J2306" s="10" t="s">
        <v>17</v>
      </c>
      <c r="K2306" s="8" t="s">
        <v>22</v>
      </c>
      <c r="L2306" s="7" t="s">
        <v>655</v>
      </c>
      <c r="M2306" s="7" t="s">
        <v>656</v>
      </c>
      <c r="N2306" s="9">
        <v>1450</v>
      </c>
      <c r="O2306" s="9">
        <v>710</v>
      </c>
      <c r="P2306" s="9">
        <v>727</v>
      </c>
      <c r="Q2306" s="9">
        <v>662</v>
      </c>
      <c r="R2306" s="13">
        <v>45.7</v>
      </c>
      <c r="S2306" s="13">
        <v>-6.8</v>
      </c>
      <c r="T2306" s="11" t="s">
        <v>3629</v>
      </c>
    </row>
    <row r="2307" spans="1:20">
      <c r="A2307" s="6">
        <v>1</v>
      </c>
      <c r="B2307" s="6"/>
      <c r="C2307" s="6"/>
      <c r="D2307" s="6"/>
      <c r="E2307" s="6"/>
      <c r="F2307" s="6"/>
      <c r="G2307" s="6"/>
      <c r="H2307" s="6"/>
      <c r="I2307" s="6"/>
      <c r="J2307" s="6"/>
      <c r="K2307" s="6"/>
      <c r="L2307" s="6"/>
      <c r="M2307" s="6"/>
      <c r="N2307" s="6"/>
      <c r="O2307" s="6"/>
      <c r="P2307" s="6"/>
      <c r="Q2307" s="6"/>
      <c r="R2307" s="6"/>
      <c r="S2307" s="6"/>
      <c r="T2307" s="11"/>
    </row>
    <row r="2308" spans="1:20" ht="28.5">
      <c r="A2308" s="6">
        <v>1</v>
      </c>
      <c r="B2308" s="6"/>
      <c r="C2308" s="6"/>
      <c r="D2308" s="8" t="s">
        <v>17</v>
      </c>
      <c r="E2308" s="9"/>
      <c r="F2308" s="9"/>
      <c r="G2308" s="9"/>
      <c r="H2308" s="10" t="s">
        <v>17</v>
      </c>
      <c r="I2308" s="9"/>
      <c r="J2308" s="10" t="s">
        <v>17</v>
      </c>
      <c r="K2308" s="8" t="s">
        <v>22</v>
      </c>
      <c r="L2308" s="7" t="s">
        <v>781</v>
      </c>
      <c r="M2308" s="7" t="s">
        <v>60</v>
      </c>
      <c r="N2308" s="9">
        <v>168000</v>
      </c>
      <c r="O2308" s="9">
        <v>75000</v>
      </c>
      <c r="P2308" s="9">
        <v>59112</v>
      </c>
      <c r="Q2308" s="9">
        <v>66388</v>
      </c>
      <c r="R2308" s="13">
        <v>39.5</v>
      </c>
      <c r="S2308" s="13">
        <v>-11.5</v>
      </c>
      <c r="T2308" s="11" t="s">
        <v>3625</v>
      </c>
    </row>
    <row r="2309" spans="1:20" ht="42.75">
      <c r="A2309" s="6">
        <v>1</v>
      </c>
      <c r="B2309" s="6"/>
      <c r="C2309" s="6"/>
      <c r="D2309" s="8" t="s">
        <v>17</v>
      </c>
      <c r="E2309" s="9"/>
      <c r="F2309" s="9"/>
      <c r="G2309" s="9"/>
      <c r="H2309" s="10" t="s">
        <v>17</v>
      </c>
      <c r="I2309" s="9"/>
      <c r="J2309" s="10" t="s">
        <v>17</v>
      </c>
      <c r="K2309" s="8" t="s">
        <v>22</v>
      </c>
      <c r="L2309" s="7" t="s">
        <v>2648</v>
      </c>
      <c r="M2309" s="7" t="s">
        <v>1899</v>
      </c>
      <c r="N2309" s="9">
        <v>1620</v>
      </c>
      <c r="O2309" s="9">
        <v>770</v>
      </c>
      <c r="P2309" s="9">
        <v>705</v>
      </c>
      <c r="Q2309" s="9">
        <v>1009</v>
      </c>
      <c r="R2309" s="13">
        <v>62.3</v>
      </c>
      <c r="S2309" s="13">
        <v>31</v>
      </c>
      <c r="T2309" s="11" t="s">
        <v>3626</v>
      </c>
    </row>
    <row r="2310" spans="1:20" ht="42.75">
      <c r="A2310" s="6">
        <v>1</v>
      </c>
      <c r="B2310" s="6"/>
      <c r="C2310" s="6"/>
      <c r="D2310" s="8" t="s">
        <v>17</v>
      </c>
      <c r="E2310" s="9"/>
      <c r="F2310" s="9"/>
      <c r="G2310" s="9"/>
      <c r="H2310" s="10" t="s">
        <v>17</v>
      </c>
      <c r="I2310" s="9"/>
      <c r="J2310" s="10" t="s">
        <v>17</v>
      </c>
      <c r="K2310" s="8" t="s">
        <v>22</v>
      </c>
      <c r="L2310" s="7" t="s">
        <v>2649</v>
      </c>
      <c r="M2310" s="7" t="s">
        <v>60</v>
      </c>
      <c r="N2310" s="9">
        <v>51000</v>
      </c>
      <c r="O2310" s="9">
        <v>24000</v>
      </c>
      <c r="P2310" s="9">
        <v>10515</v>
      </c>
      <c r="Q2310" s="9">
        <v>13802</v>
      </c>
      <c r="R2310" s="13">
        <v>27.1</v>
      </c>
      <c r="S2310" s="13">
        <v>-42.5</v>
      </c>
      <c r="T2310" s="11" t="s">
        <v>3627</v>
      </c>
    </row>
    <row r="2311" spans="1:20" ht="99.75">
      <c r="A2311" s="6">
        <v>1</v>
      </c>
      <c r="B2311" s="6"/>
      <c r="C2311" s="6"/>
      <c r="D2311" s="8" t="s">
        <v>17</v>
      </c>
      <c r="E2311" s="9"/>
      <c r="F2311" s="9"/>
      <c r="G2311" s="9"/>
      <c r="H2311" s="10" t="s">
        <v>17</v>
      </c>
      <c r="I2311" s="9"/>
      <c r="J2311" s="10" t="s">
        <v>17</v>
      </c>
      <c r="K2311" s="8" t="s">
        <v>22</v>
      </c>
      <c r="L2311" s="7" t="s">
        <v>2650</v>
      </c>
      <c r="M2311" s="7" t="s">
        <v>1939</v>
      </c>
      <c r="N2311" s="9">
        <v>220</v>
      </c>
      <c r="O2311" s="9">
        <v>215</v>
      </c>
      <c r="P2311" s="9">
        <v>210</v>
      </c>
      <c r="Q2311" s="9">
        <v>204</v>
      </c>
      <c r="R2311" s="10" t="s">
        <v>62</v>
      </c>
      <c r="S2311" s="13">
        <v>-5.0999999999999996</v>
      </c>
      <c r="T2311" s="11" t="s">
        <v>3628</v>
      </c>
    </row>
    <row r="2312" spans="1:20">
      <c r="A2312" s="6">
        <v>1</v>
      </c>
      <c r="B2312" s="6"/>
      <c r="C2312" s="6"/>
      <c r="D2312" s="6"/>
      <c r="E2312" s="6"/>
      <c r="F2312" s="6"/>
      <c r="G2312" s="6"/>
      <c r="H2312" s="6"/>
      <c r="I2312" s="6"/>
      <c r="J2312" s="6"/>
      <c r="K2312" s="6"/>
      <c r="L2312" s="6"/>
      <c r="M2312" s="6"/>
      <c r="N2312" s="6"/>
      <c r="O2312" s="6"/>
      <c r="P2312" s="6"/>
      <c r="Q2312" s="6"/>
      <c r="R2312" s="6"/>
      <c r="S2312" s="6"/>
      <c r="T2312" s="11"/>
    </row>
    <row r="2313" spans="1:20" ht="57">
      <c r="A2313" s="6">
        <v>1</v>
      </c>
      <c r="B2313" s="6"/>
      <c r="C2313" s="6"/>
      <c r="D2313" s="8" t="s">
        <v>17</v>
      </c>
      <c r="E2313" s="9"/>
      <c r="F2313" s="9"/>
      <c r="G2313" s="9"/>
      <c r="H2313" s="10" t="s">
        <v>17</v>
      </c>
      <c r="I2313" s="9"/>
      <c r="J2313" s="10" t="s">
        <v>17</v>
      </c>
      <c r="K2313" s="8" t="s">
        <v>22</v>
      </c>
      <c r="L2313" s="7" t="s">
        <v>2651</v>
      </c>
      <c r="M2313" s="7" t="s">
        <v>63</v>
      </c>
      <c r="N2313" s="9">
        <v>37</v>
      </c>
      <c r="O2313" s="9">
        <v>37</v>
      </c>
      <c r="P2313" s="9">
        <v>52</v>
      </c>
      <c r="Q2313" s="9">
        <v>54</v>
      </c>
      <c r="R2313" s="10" t="s">
        <v>62</v>
      </c>
      <c r="S2313" s="13">
        <v>45.9</v>
      </c>
      <c r="T2313" s="11" t="s">
        <v>2652</v>
      </c>
    </row>
    <row r="2314" spans="1:20">
      <c r="A2314" s="6">
        <v>1</v>
      </c>
      <c r="B2314" s="6"/>
      <c r="C2314" s="6"/>
      <c r="D2314" s="6"/>
      <c r="E2314" s="6"/>
      <c r="F2314" s="6"/>
      <c r="G2314" s="6"/>
      <c r="H2314" s="6"/>
      <c r="I2314" s="6"/>
      <c r="J2314" s="6"/>
      <c r="K2314" s="6"/>
      <c r="L2314" s="6"/>
      <c r="M2314" s="6"/>
      <c r="N2314" s="6"/>
      <c r="O2314" s="6"/>
      <c r="P2314" s="6"/>
      <c r="Q2314" s="6"/>
      <c r="R2314" s="6"/>
      <c r="S2314" s="6"/>
      <c r="T2314" s="11"/>
    </row>
    <row r="2315" spans="1:20" ht="60">
      <c r="A2315" s="6">
        <v>1</v>
      </c>
      <c r="B2315" s="6"/>
      <c r="C2315" s="19" t="s">
        <v>2653</v>
      </c>
      <c r="D2315" s="8" t="s">
        <v>17</v>
      </c>
      <c r="E2315" s="9"/>
      <c r="F2315" s="9"/>
      <c r="G2315" s="9"/>
      <c r="H2315" s="10" t="s">
        <v>17</v>
      </c>
      <c r="I2315" s="9"/>
      <c r="J2315" s="10" t="s">
        <v>17</v>
      </c>
      <c r="K2315" s="8" t="s">
        <v>17</v>
      </c>
      <c r="L2315" s="7" t="s">
        <v>17</v>
      </c>
      <c r="M2315" s="7" t="s">
        <v>17</v>
      </c>
      <c r="N2315" s="9"/>
      <c r="O2315" s="9"/>
      <c r="P2315" s="9"/>
      <c r="Q2315" s="9"/>
      <c r="R2315" s="10" t="s">
        <v>17</v>
      </c>
      <c r="S2315" s="10" t="s">
        <v>17</v>
      </c>
      <c r="T2315" s="11" t="s">
        <v>17</v>
      </c>
    </row>
    <row r="2316" spans="1:20" ht="57">
      <c r="A2316" s="6">
        <v>1</v>
      </c>
      <c r="B2316" s="6"/>
      <c r="C2316" s="7" t="s">
        <v>2654</v>
      </c>
      <c r="D2316" s="8" t="s">
        <v>57</v>
      </c>
      <c r="E2316" s="9">
        <v>4430945</v>
      </c>
      <c r="F2316" s="9">
        <v>2350253</v>
      </c>
      <c r="G2316" s="9">
        <f>IFERROR(F2316-E2316,0)</f>
        <v>-2080692</v>
      </c>
      <c r="H2316" s="36">
        <f>IFERROR((F2316/E2316-1)*100,0)</f>
        <v>-46.958199661697449</v>
      </c>
      <c r="I2316" s="9">
        <v>13225930</v>
      </c>
      <c r="J2316" s="12">
        <v>17.8</v>
      </c>
      <c r="K2316" s="8" t="s">
        <v>17</v>
      </c>
      <c r="L2316" s="7" t="s">
        <v>17</v>
      </c>
      <c r="M2316" s="7" t="s">
        <v>17</v>
      </c>
      <c r="N2316" s="9"/>
      <c r="O2316" s="9"/>
      <c r="P2316" s="9"/>
      <c r="Q2316" s="9"/>
      <c r="R2316" s="10" t="s">
        <v>17</v>
      </c>
      <c r="S2316" s="10" t="s">
        <v>17</v>
      </c>
      <c r="T2316" s="11" t="s">
        <v>17</v>
      </c>
    </row>
    <row r="2317" spans="1:20" ht="57">
      <c r="A2317" s="6">
        <v>1</v>
      </c>
      <c r="B2317" s="6"/>
      <c r="C2317" s="7" t="s">
        <v>2655</v>
      </c>
      <c r="D2317" s="8" t="s">
        <v>17</v>
      </c>
      <c r="E2317" s="9"/>
      <c r="F2317" s="9"/>
      <c r="G2317" s="9"/>
      <c r="H2317" s="10" t="s">
        <v>17</v>
      </c>
      <c r="I2317" s="9"/>
      <c r="J2317" s="10" t="s">
        <v>17</v>
      </c>
      <c r="K2317" s="8" t="s">
        <v>22</v>
      </c>
      <c r="L2317" s="7" t="s">
        <v>1494</v>
      </c>
      <c r="M2317" s="7" t="s">
        <v>2656</v>
      </c>
      <c r="N2317" s="9">
        <v>21250</v>
      </c>
      <c r="O2317" s="9">
        <v>11028</v>
      </c>
      <c r="P2317" s="9">
        <v>12184</v>
      </c>
      <c r="Q2317" s="9">
        <v>11084</v>
      </c>
      <c r="R2317" s="13">
        <v>52.2</v>
      </c>
      <c r="S2317" s="13">
        <v>0.5</v>
      </c>
      <c r="T2317" s="11" t="s">
        <v>3630</v>
      </c>
    </row>
    <row r="2318" spans="1:20">
      <c r="A2318" s="6">
        <v>1</v>
      </c>
      <c r="B2318" s="6"/>
      <c r="C2318" s="6"/>
      <c r="D2318" s="6"/>
      <c r="E2318" s="6"/>
      <c r="F2318" s="6"/>
      <c r="G2318" s="6"/>
      <c r="H2318" s="6"/>
      <c r="I2318" s="6"/>
      <c r="J2318" s="6"/>
      <c r="K2318" s="6"/>
      <c r="L2318" s="6"/>
      <c r="M2318" s="6"/>
      <c r="N2318" s="6"/>
      <c r="O2318" s="6"/>
      <c r="P2318" s="6"/>
      <c r="Q2318" s="6"/>
      <c r="R2318" s="6"/>
      <c r="S2318" s="6"/>
      <c r="T2318" s="11"/>
    </row>
    <row r="2319" spans="1:20" ht="142.5">
      <c r="A2319" s="6">
        <v>1</v>
      </c>
      <c r="B2319" s="6"/>
      <c r="C2319" s="6"/>
      <c r="D2319" s="8" t="s">
        <v>17</v>
      </c>
      <c r="E2319" s="9"/>
      <c r="F2319" s="9"/>
      <c r="G2319" s="9"/>
      <c r="H2319" s="10" t="s">
        <v>17</v>
      </c>
      <c r="I2319" s="9"/>
      <c r="J2319" s="10" t="s">
        <v>17</v>
      </c>
      <c r="K2319" s="8" t="s">
        <v>22</v>
      </c>
      <c r="L2319" s="7" t="s">
        <v>2657</v>
      </c>
      <c r="M2319" s="7" t="s">
        <v>2328</v>
      </c>
      <c r="N2319" s="9">
        <v>2640</v>
      </c>
      <c r="O2319" s="9">
        <v>1358</v>
      </c>
      <c r="P2319" s="9">
        <v>1535</v>
      </c>
      <c r="Q2319" s="9">
        <v>1742</v>
      </c>
      <c r="R2319" s="13">
        <v>66</v>
      </c>
      <c r="S2319" s="13">
        <v>28.3</v>
      </c>
      <c r="T2319" s="11" t="s">
        <v>3631</v>
      </c>
    </row>
    <row r="2320" spans="1:20">
      <c r="A2320" s="6">
        <v>1</v>
      </c>
      <c r="B2320" s="6"/>
      <c r="C2320" s="6"/>
      <c r="D2320" s="6"/>
      <c r="E2320" s="6"/>
      <c r="F2320" s="6"/>
      <c r="G2320" s="6"/>
      <c r="H2320" s="6"/>
      <c r="I2320" s="6"/>
      <c r="J2320" s="6"/>
      <c r="K2320" s="6"/>
      <c r="L2320" s="6"/>
      <c r="M2320" s="6"/>
      <c r="N2320" s="6"/>
      <c r="O2320" s="6"/>
      <c r="P2320" s="6"/>
      <c r="Q2320" s="6"/>
      <c r="R2320" s="6"/>
      <c r="S2320" s="6"/>
      <c r="T2320" s="11"/>
    </row>
    <row r="2321" spans="1:20">
      <c r="A2321" s="6">
        <v>1</v>
      </c>
      <c r="B2321" s="6"/>
      <c r="C2321" s="6"/>
      <c r="D2321" s="6"/>
      <c r="E2321" s="6"/>
      <c r="F2321" s="6"/>
      <c r="G2321" s="6"/>
      <c r="H2321" s="6"/>
      <c r="I2321" s="6"/>
      <c r="J2321" s="6"/>
      <c r="K2321" s="6"/>
      <c r="L2321" s="6"/>
      <c r="M2321" s="6"/>
      <c r="N2321" s="6"/>
      <c r="O2321" s="6"/>
      <c r="P2321" s="6"/>
      <c r="Q2321" s="6"/>
      <c r="R2321" s="6"/>
      <c r="S2321" s="6"/>
      <c r="T2321" s="11"/>
    </row>
    <row r="2322" spans="1:20" ht="57">
      <c r="A2322" s="6">
        <v>1</v>
      </c>
      <c r="B2322" s="6"/>
      <c r="C2322" s="6"/>
      <c r="D2322" s="8" t="s">
        <v>17</v>
      </c>
      <c r="E2322" s="9"/>
      <c r="F2322" s="9"/>
      <c r="G2322" s="9"/>
      <c r="H2322" s="10" t="s">
        <v>17</v>
      </c>
      <c r="I2322" s="9"/>
      <c r="J2322" s="10" t="s">
        <v>17</v>
      </c>
      <c r="K2322" s="8" t="s">
        <v>22</v>
      </c>
      <c r="L2322" s="7" t="s">
        <v>2657</v>
      </c>
      <c r="M2322" s="7" t="s">
        <v>2658</v>
      </c>
      <c r="N2322" s="9">
        <v>40</v>
      </c>
      <c r="O2322" s="9">
        <v>20</v>
      </c>
      <c r="P2322" s="9">
        <v>13</v>
      </c>
      <c r="Q2322" s="9">
        <v>11</v>
      </c>
      <c r="R2322" s="13">
        <v>27.5</v>
      </c>
      <c r="S2322" s="13">
        <v>-45</v>
      </c>
      <c r="T2322" s="11" t="s">
        <v>2659</v>
      </c>
    </row>
    <row r="2323" spans="1:20">
      <c r="A2323" s="6">
        <v>1</v>
      </c>
      <c r="B2323" s="6"/>
      <c r="C2323" s="6"/>
      <c r="D2323" s="6"/>
      <c r="E2323" s="6"/>
      <c r="F2323" s="6"/>
      <c r="G2323" s="6"/>
      <c r="H2323" s="6"/>
      <c r="I2323" s="6"/>
      <c r="J2323" s="6"/>
      <c r="K2323" s="6"/>
      <c r="L2323" s="6"/>
      <c r="M2323" s="6"/>
      <c r="N2323" s="6"/>
      <c r="O2323" s="6"/>
      <c r="P2323" s="6"/>
      <c r="Q2323" s="6"/>
      <c r="R2323" s="6"/>
      <c r="S2323" s="6"/>
      <c r="T2323" s="11"/>
    </row>
    <row r="2324" spans="1:20" ht="99.75">
      <c r="A2324" s="6">
        <v>1</v>
      </c>
      <c r="B2324" s="6"/>
      <c r="C2324" s="6"/>
      <c r="D2324" s="8" t="s">
        <v>17</v>
      </c>
      <c r="E2324" s="9"/>
      <c r="F2324" s="9"/>
      <c r="G2324" s="9"/>
      <c r="H2324" s="10" t="s">
        <v>17</v>
      </c>
      <c r="I2324" s="9"/>
      <c r="J2324" s="10" t="s">
        <v>17</v>
      </c>
      <c r="K2324" s="8" t="s">
        <v>22</v>
      </c>
      <c r="L2324" s="7" t="s">
        <v>2660</v>
      </c>
      <c r="M2324" s="7" t="s">
        <v>2661</v>
      </c>
      <c r="N2324" s="9">
        <v>6610</v>
      </c>
      <c r="O2324" s="9">
        <v>3400</v>
      </c>
      <c r="P2324" s="9">
        <v>3998</v>
      </c>
      <c r="Q2324" s="9">
        <v>3880</v>
      </c>
      <c r="R2324" s="13">
        <v>58.7</v>
      </c>
      <c r="S2324" s="13">
        <v>14.1</v>
      </c>
      <c r="T2324" s="11" t="s">
        <v>3632</v>
      </c>
    </row>
    <row r="2325" spans="1:20">
      <c r="A2325" s="6">
        <v>1</v>
      </c>
      <c r="B2325" s="6"/>
      <c r="C2325" s="6"/>
      <c r="D2325" s="6"/>
      <c r="E2325" s="6"/>
      <c r="F2325" s="6"/>
      <c r="G2325" s="6"/>
      <c r="H2325" s="6"/>
      <c r="I2325" s="6"/>
      <c r="J2325" s="6"/>
      <c r="K2325" s="6"/>
      <c r="L2325" s="6"/>
      <c r="M2325" s="6"/>
      <c r="N2325" s="6"/>
      <c r="O2325" s="6"/>
      <c r="P2325" s="6"/>
      <c r="Q2325" s="6"/>
      <c r="R2325" s="6"/>
      <c r="S2325" s="6"/>
      <c r="T2325" s="11"/>
    </row>
    <row r="2326" spans="1:20" ht="42.75">
      <c r="A2326" s="6">
        <v>1</v>
      </c>
      <c r="B2326" s="6"/>
      <c r="C2326" s="6"/>
      <c r="D2326" s="8" t="s">
        <v>17</v>
      </c>
      <c r="E2326" s="9"/>
      <c r="F2326" s="9"/>
      <c r="G2326" s="9"/>
      <c r="H2326" s="10" t="s">
        <v>17</v>
      </c>
      <c r="I2326" s="9"/>
      <c r="J2326" s="10" t="s">
        <v>17</v>
      </c>
      <c r="K2326" s="8" t="s">
        <v>22</v>
      </c>
      <c r="L2326" s="7" t="s">
        <v>2660</v>
      </c>
      <c r="M2326" s="7" t="s">
        <v>2662</v>
      </c>
      <c r="N2326" s="9">
        <v>240</v>
      </c>
      <c r="O2326" s="9">
        <v>120</v>
      </c>
      <c r="P2326" s="9">
        <v>125</v>
      </c>
      <c r="Q2326" s="9">
        <v>157</v>
      </c>
      <c r="R2326" s="13">
        <v>65.400000000000006</v>
      </c>
      <c r="S2326" s="13">
        <v>30.8</v>
      </c>
      <c r="T2326" s="11" t="s">
        <v>3633</v>
      </c>
    </row>
    <row r="2327" spans="1:20" ht="42.75">
      <c r="A2327" s="6">
        <v>1</v>
      </c>
      <c r="B2327" s="6"/>
      <c r="C2327" s="6"/>
      <c r="D2327" s="8" t="s">
        <v>17</v>
      </c>
      <c r="E2327" s="9"/>
      <c r="F2327" s="9"/>
      <c r="G2327" s="9"/>
      <c r="H2327" s="10" t="s">
        <v>17</v>
      </c>
      <c r="I2327" s="9"/>
      <c r="J2327" s="10" t="s">
        <v>17</v>
      </c>
      <c r="K2327" s="8" t="s">
        <v>22</v>
      </c>
      <c r="L2327" s="7" t="s">
        <v>2660</v>
      </c>
      <c r="M2327" s="7" t="s">
        <v>2663</v>
      </c>
      <c r="N2327" s="9">
        <v>1700</v>
      </c>
      <c r="O2327" s="9">
        <v>790</v>
      </c>
      <c r="P2327" s="9">
        <v>733</v>
      </c>
      <c r="Q2327" s="9">
        <v>625</v>
      </c>
      <c r="R2327" s="13">
        <v>36.799999999999997</v>
      </c>
      <c r="S2327" s="13">
        <v>-20.9</v>
      </c>
      <c r="T2327" s="11" t="s">
        <v>3634</v>
      </c>
    </row>
    <row r="2328" spans="1:20" ht="28.5">
      <c r="A2328" s="6">
        <v>1</v>
      </c>
      <c r="B2328" s="6"/>
      <c r="C2328" s="6"/>
      <c r="D2328" s="8" t="s">
        <v>17</v>
      </c>
      <c r="E2328" s="9"/>
      <c r="F2328" s="9"/>
      <c r="G2328" s="9"/>
      <c r="H2328" s="10" t="s">
        <v>17</v>
      </c>
      <c r="I2328" s="9"/>
      <c r="J2328" s="10" t="s">
        <v>17</v>
      </c>
      <c r="K2328" s="8" t="s">
        <v>22</v>
      </c>
      <c r="L2328" s="7" t="s">
        <v>2664</v>
      </c>
      <c r="M2328" s="7" t="s">
        <v>2665</v>
      </c>
      <c r="N2328" s="9">
        <v>50</v>
      </c>
      <c r="O2328" s="9">
        <v>25</v>
      </c>
      <c r="P2328" s="9">
        <v>42</v>
      </c>
      <c r="Q2328" s="9">
        <v>58</v>
      </c>
      <c r="R2328" s="13">
        <v>116</v>
      </c>
      <c r="S2328" s="13">
        <v>132</v>
      </c>
      <c r="T2328" s="11" t="s">
        <v>3635</v>
      </c>
    </row>
    <row r="2329" spans="1:20" ht="42.75">
      <c r="A2329" s="6">
        <v>1</v>
      </c>
      <c r="B2329" s="6"/>
      <c r="C2329" s="7" t="s">
        <v>2666</v>
      </c>
      <c r="D2329" s="8" t="s">
        <v>57</v>
      </c>
      <c r="E2329" s="9">
        <v>1294333</v>
      </c>
      <c r="F2329" s="9">
        <v>2828716</v>
      </c>
      <c r="G2329" s="9">
        <f>IFERROR(F2329-E2329,0)</f>
        <v>1534383</v>
      </c>
      <c r="H2329" s="36">
        <f>IFERROR((F2329/E2329-1)*100,0)</f>
        <v>118.54623192022453</v>
      </c>
      <c r="I2329" s="9">
        <v>10516724</v>
      </c>
      <c r="J2329" s="12">
        <v>26.9</v>
      </c>
      <c r="K2329" s="8" t="s">
        <v>17</v>
      </c>
      <c r="L2329" s="7" t="s">
        <v>17</v>
      </c>
      <c r="M2329" s="7" t="s">
        <v>17</v>
      </c>
      <c r="N2329" s="9"/>
      <c r="O2329" s="9"/>
      <c r="P2329" s="9"/>
      <c r="Q2329" s="9"/>
      <c r="R2329" s="10" t="s">
        <v>17</v>
      </c>
      <c r="S2329" s="10" t="s">
        <v>17</v>
      </c>
      <c r="T2329" s="11" t="s">
        <v>17</v>
      </c>
    </row>
    <row r="2330" spans="1:20" ht="57">
      <c r="A2330" s="6">
        <v>1</v>
      </c>
      <c r="B2330" s="6"/>
      <c r="C2330" s="7" t="s">
        <v>2667</v>
      </c>
      <c r="D2330" s="8" t="s">
        <v>17</v>
      </c>
      <c r="E2330" s="9"/>
      <c r="F2330" s="9"/>
      <c r="G2330" s="9"/>
      <c r="H2330" s="10" t="s">
        <v>17</v>
      </c>
      <c r="I2330" s="9"/>
      <c r="J2330" s="10" t="s">
        <v>17</v>
      </c>
      <c r="K2330" s="8" t="s">
        <v>22</v>
      </c>
      <c r="L2330" s="7" t="s">
        <v>222</v>
      </c>
      <c r="M2330" s="7" t="s">
        <v>91</v>
      </c>
      <c r="N2330" s="9">
        <v>6500</v>
      </c>
      <c r="O2330" s="9">
        <v>3000</v>
      </c>
      <c r="P2330" s="9">
        <v>2899</v>
      </c>
      <c r="Q2330" s="9">
        <v>1830</v>
      </c>
      <c r="R2330" s="13">
        <v>28.2</v>
      </c>
      <c r="S2330" s="13">
        <v>-39</v>
      </c>
      <c r="T2330" s="11" t="s">
        <v>2668</v>
      </c>
    </row>
    <row r="2331" spans="1:20">
      <c r="A2331" s="6">
        <v>1</v>
      </c>
      <c r="B2331" s="6"/>
      <c r="C2331" s="6"/>
      <c r="D2331" s="6"/>
      <c r="E2331" s="6"/>
      <c r="F2331" s="6"/>
      <c r="G2331" s="6"/>
      <c r="H2331" s="6"/>
      <c r="I2331" s="6"/>
      <c r="J2331" s="6"/>
      <c r="K2331" s="6"/>
      <c r="L2331" s="6"/>
      <c r="M2331" s="6"/>
      <c r="N2331" s="6"/>
      <c r="O2331" s="6"/>
      <c r="P2331" s="6"/>
      <c r="Q2331" s="6"/>
      <c r="R2331" s="6"/>
      <c r="S2331" s="6"/>
      <c r="T2331" s="11"/>
    </row>
    <row r="2332" spans="1:20" ht="42.75">
      <c r="A2332" s="6">
        <v>1</v>
      </c>
      <c r="B2332" s="6"/>
      <c r="C2332" s="6"/>
      <c r="D2332" s="8" t="s">
        <v>17</v>
      </c>
      <c r="E2332" s="9"/>
      <c r="F2332" s="9"/>
      <c r="G2332" s="9"/>
      <c r="H2332" s="10" t="s">
        <v>17</v>
      </c>
      <c r="I2332" s="9"/>
      <c r="J2332" s="10" t="s">
        <v>17</v>
      </c>
      <c r="K2332" s="8" t="s">
        <v>22</v>
      </c>
      <c r="L2332" s="7" t="s">
        <v>1494</v>
      </c>
      <c r="M2332" s="7" t="s">
        <v>2656</v>
      </c>
      <c r="N2332" s="9">
        <v>83100</v>
      </c>
      <c r="O2332" s="9">
        <v>39744</v>
      </c>
      <c r="P2332" s="9">
        <v>42424</v>
      </c>
      <c r="Q2332" s="9">
        <v>43019</v>
      </c>
      <c r="R2332" s="13">
        <v>51.8</v>
      </c>
      <c r="S2332" s="13">
        <v>8.1999999999999993</v>
      </c>
      <c r="T2332" s="11" t="s">
        <v>3636</v>
      </c>
    </row>
    <row r="2333" spans="1:20">
      <c r="A2333" s="6">
        <v>1</v>
      </c>
      <c r="B2333" s="6"/>
      <c r="C2333" s="6"/>
      <c r="D2333" s="6"/>
      <c r="E2333" s="6"/>
      <c r="F2333" s="6"/>
      <c r="G2333" s="6"/>
      <c r="H2333" s="6"/>
      <c r="I2333" s="6"/>
      <c r="J2333" s="6"/>
      <c r="K2333" s="6"/>
      <c r="L2333" s="6"/>
      <c r="M2333" s="6"/>
      <c r="N2333" s="6"/>
      <c r="O2333" s="6"/>
      <c r="P2333" s="6"/>
      <c r="Q2333" s="6"/>
      <c r="R2333" s="6"/>
      <c r="S2333" s="6"/>
      <c r="T2333" s="11"/>
    </row>
    <row r="2334" spans="1:20" ht="85.5">
      <c r="A2334" s="6">
        <v>1</v>
      </c>
      <c r="B2334" s="6"/>
      <c r="C2334" s="6"/>
      <c r="D2334" s="8" t="s">
        <v>17</v>
      </c>
      <c r="E2334" s="9"/>
      <c r="F2334" s="9"/>
      <c r="G2334" s="9"/>
      <c r="H2334" s="10" t="s">
        <v>17</v>
      </c>
      <c r="I2334" s="9"/>
      <c r="J2334" s="10" t="s">
        <v>17</v>
      </c>
      <c r="K2334" s="8" t="s">
        <v>22</v>
      </c>
      <c r="L2334" s="7" t="s">
        <v>2657</v>
      </c>
      <c r="M2334" s="7" t="s">
        <v>2328</v>
      </c>
      <c r="N2334" s="9">
        <v>570</v>
      </c>
      <c r="O2334" s="9">
        <v>279</v>
      </c>
      <c r="P2334" s="9">
        <v>229</v>
      </c>
      <c r="Q2334" s="9">
        <v>213</v>
      </c>
      <c r="R2334" s="13">
        <v>37.4</v>
      </c>
      <c r="S2334" s="13">
        <v>-23.7</v>
      </c>
      <c r="T2334" s="11" t="s">
        <v>3637</v>
      </c>
    </row>
    <row r="2335" spans="1:20">
      <c r="A2335" s="6">
        <v>1</v>
      </c>
      <c r="B2335" s="6"/>
      <c r="C2335" s="6"/>
      <c r="D2335" s="6"/>
      <c r="E2335" s="6"/>
      <c r="F2335" s="6"/>
      <c r="G2335" s="6"/>
      <c r="H2335" s="6"/>
      <c r="I2335" s="6"/>
      <c r="J2335" s="6"/>
      <c r="K2335" s="6"/>
      <c r="L2335" s="6"/>
      <c r="M2335" s="6"/>
      <c r="N2335" s="6"/>
      <c r="O2335" s="6"/>
      <c r="P2335" s="6"/>
      <c r="Q2335" s="6"/>
      <c r="R2335" s="6"/>
      <c r="S2335" s="6"/>
      <c r="T2335" s="11"/>
    </row>
    <row r="2336" spans="1:20" ht="57">
      <c r="A2336" s="6">
        <v>1</v>
      </c>
      <c r="B2336" s="6"/>
      <c r="C2336" s="6"/>
      <c r="D2336" s="8" t="s">
        <v>17</v>
      </c>
      <c r="E2336" s="9"/>
      <c r="F2336" s="9"/>
      <c r="G2336" s="9"/>
      <c r="H2336" s="10" t="s">
        <v>17</v>
      </c>
      <c r="I2336" s="9"/>
      <c r="J2336" s="10" t="s">
        <v>17</v>
      </c>
      <c r="K2336" s="8" t="s">
        <v>22</v>
      </c>
      <c r="L2336" s="7" t="s">
        <v>2660</v>
      </c>
      <c r="M2336" s="7" t="s">
        <v>2661</v>
      </c>
      <c r="N2336" s="9">
        <v>4508</v>
      </c>
      <c r="O2336" s="9">
        <v>2332</v>
      </c>
      <c r="P2336" s="9">
        <v>1941</v>
      </c>
      <c r="Q2336" s="9">
        <v>2085</v>
      </c>
      <c r="R2336" s="13">
        <v>46.3</v>
      </c>
      <c r="S2336" s="13">
        <v>-10.6</v>
      </c>
      <c r="T2336" s="11" t="s">
        <v>3638</v>
      </c>
    </row>
    <row r="2337" spans="1:20">
      <c r="A2337" s="6">
        <v>1</v>
      </c>
      <c r="B2337" s="6"/>
      <c r="C2337" s="6"/>
      <c r="D2337" s="6"/>
      <c r="E2337" s="6"/>
      <c r="F2337" s="6"/>
      <c r="G2337" s="6"/>
      <c r="H2337" s="6"/>
      <c r="I2337" s="6"/>
      <c r="J2337" s="6"/>
      <c r="K2337" s="6"/>
      <c r="L2337" s="6"/>
      <c r="M2337" s="6"/>
      <c r="N2337" s="6"/>
      <c r="O2337" s="6"/>
      <c r="P2337" s="6"/>
      <c r="Q2337" s="6"/>
      <c r="R2337" s="6"/>
      <c r="S2337" s="6"/>
      <c r="T2337" s="11"/>
    </row>
    <row r="2338" spans="1:20" ht="114">
      <c r="A2338" s="6">
        <v>1</v>
      </c>
      <c r="B2338" s="6"/>
      <c r="C2338" s="6"/>
      <c r="D2338" s="8" t="s">
        <v>17</v>
      </c>
      <c r="E2338" s="9"/>
      <c r="F2338" s="9"/>
      <c r="G2338" s="9"/>
      <c r="H2338" s="10" t="s">
        <v>17</v>
      </c>
      <c r="I2338" s="9"/>
      <c r="J2338" s="10" t="s">
        <v>17</v>
      </c>
      <c r="K2338" s="8" t="s">
        <v>22</v>
      </c>
      <c r="L2338" s="7" t="s">
        <v>2664</v>
      </c>
      <c r="M2338" s="7" t="s">
        <v>2665</v>
      </c>
      <c r="N2338" s="9">
        <v>54</v>
      </c>
      <c r="O2338" s="9">
        <v>27</v>
      </c>
      <c r="P2338" s="9">
        <v>42</v>
      </c>
      <c r="Q2338" s="9">
        <v>88</v>
      </c>
      <c r="R2338" s="13">
        <v>163</v>
      </c>
      <c r="S2338" s="13">
        <v>225.9</v>
      </c>
      <c r="T2338" s="11" t="s">
        <v>3639</v>
      </c>
    </row>
    <row r="2339" spans="1:20">
      <c r="A2339" s="6">
        <v>1</v>
      </c>
      <c r="B2339" s="6"/>
      <c r="C2339" s="6"/>
      <c r="D2339" s="6"/>
      <c r="E2339" s="6"/>
      <c r="F2339" s="6"/>
      <c r="G2339" s="6"/>
      <c r="H2339" s="6"/>
      <c r="I2339" s="6"/>
      <c r="J2339" s="6"/>
      <c r="K2339" s="6"/>
      <c r="L2339" s="6"/>
      <c r="M2339" s="6"/>
      <c r="N2339" s="6"/>
      <c r="O2339" s="6"/>
      <c r="P2339" s="6"/>
      <c r="Q2339" s="6"/>
      <c r="R2339" s="6"/>
      <c r="S2339" s="6"/>
      <c r="T2339" s="11"/>
    </row>
    <row r="2340" spans="1:20">
      <c r="A2340" s="6">
        <v>1</v>
      </c>
      <c r="B2340" s="6"/>
      <c r="C2340" s="6"/>
      <c r="D2340" s="6"/>
      <c r="E2340" s="6"/>
      <c r="F2340" s="6"/>
      <c r="G2340" s="6"/>
      <c r="H2340" s="6"/>
      <c r="I2340" s="6"/>
      <c r="J2340" s="6"/>
      <c r="K2340" s="6"/>
      <c r="L2340" s="6"/>
      <c r="M2340" s="6"/>
      <c r="N2340" s="6"/>
      <c r="O2340" s="6"/>
      <c r="P2340" s="6"/>
      <c r="Q2340" s="6"/>
      <c r="R2340" s="6"/>
      <c r="S2340" s="6"/>
      <c r="T2340" s="11"/>
    </row>
    <row r="2341" spans="1:20" ht="42.75">
      <c r="A2341" s="6">
        <v>1</v>
      </c>
      <c r="B2341" s="6"/>
      <c r="C2341" s="7" t="s">
        <v>2669</v>
      </c>
      <c r="D2341" s="8" t="s">
        <v>57</v>
      </c>
      <c r="E2341" s="9">
        <v>25933</v>
      </c>
      <c r="F2341" s="9">
        <v>1124598</v>
      </c>
      <c r="G2341" s="9">
        <f>IFERROR(F2341-E2341,0)</f>
        <v>1098665</v>
      </c>
      <c r="H2341" s="36">
        <f>IFERROR((F2341/E2341-1)*100,0)</f>
        <v>4236.5518837003046</v>
      </c>
      <c r="I2341" s="9">
        <v>1483700</v>
      </c>
      <c r="J2341" s="12">
        <v>75.8</v>
      </c>
      <c r="K2341" s="8" t="s">
        <v>17</v>
      </c>
      <c r="L2341" s="7" t="s">
        <v>17</v>
      </c>
      <c r="M2341" s="7" t="s">
        <v>17</v>
      </c>
      <c r="N2341" s="9"/>
      <c r="O2341" s="9"/>
      <c r="P2341" s="9"/>
      <c r="Q2341" s="9"/>
      <c r="R2341" s="10" t="s">
        <v>17</v>
      </c>
      <c r="S2341" s="10" t="s">
        <v>17</v>
      </c>
      <c r="T2341" s="11" t="s">
        <v>17</v>
      </c>
    </row>
    <row r="2342" spans="1:20" ht="28.5">
      <c r="A2342" s="6">
        <v>1</v>
      </c>
      <c r="B2342" s="6"/>
      <c r="C2342" s="7" t="s">
        <v>2670</v>
      </c>
      <c r="D2342" s="8" t="s">
        <v>17</v>
      </c>
      <c r="E2342" s="9"/>
      <c r="F2342" s="9"/>
      <c r="G2342" s="9"/>
      <c r="H2342" s="10" t="s">
        <v>17</v>
      </c>
      <c r="I2342" s="9"/>
      <c r="J2342" s="10" t="s">
        <v>17</v>
      </c>
      <c r="K2342" s="8" t="s">
        <v>22</v>
      </c>
      <c r="L2342" s="7" t="s">
        <v>1494</v>
      </c>
      <c r="M2342" s="7" t="s">
        <v>1117</v>
      </c>
      <c r="N2342" s="9">
        <v>22800</v>
      </c>
      <c r="O2342" s="9">
        <v>11300</v>
      </c>
      <c r="P2342" s="9">
        <v>11082</v>
      </c>
      <c r="Q2342" s="9">
        <v>10245</v>
      </c>
      <c r="R2342" s="13">
        <v>44.9</v>
      </c>
      <c r="S2342" s="13">
        <v>-9.3000000000000007</v>
      </c>
      <c r="T2342" s="11" t="s">
        <v>3640</v>
      </c>
    </row>
    <row r="2343" spans="1:20" ht="42.75">
      <c r="A2343" s="6">
        <v>1</v>
      </c>
      <c r="B2343" s="6"/>
      <c r="C2343" s="6"/>
      <c r="D2343" s="8" t="s">
        <v>17</v>
      </c>
      <c r="E2343" s="9"/>
      <c r="F2343" s="9"/>
      <c r="G2343" s="9"/>
      <c r="H2343" s="10" t="s">
        <v>17</v>
      </c>
      <c r="I2343" s="9"/>
      <c r="J2343" s="10" t="s">
        <v>17</v>
      </c>
      <c r="K2343" s="8" t="s">
        <v>22</v>
      </c>
      <c r="L2343" s="7" t="s">
        <v>2657</v>
      </c>
      <c r="M2343" s="7" t="s">
        <v>2328</v>
      </c>
      <c r="N2343" s="9">
        <v>1125</v>
      </c>
      <c r="O2343" s="9">
        <v>540</v>
      </c>
      <c r="P2343" s="9">
        <v>458</v>
      </c>
      <c r="Q2343" s="9">
        <v>380</v>
      </c>
      <c r="R2343" s="13">
        <v>33.799999999999997</v>
      </c>
      <c r="S2343" s="13">
        <v>-29.6</v>
      </c>
      <c r="T2343" s="11" t="s">
        <v>2671</v>
      </c>
    </row>
    <row r="2344" spans="1:20" ht="85.5">
      <c r="A2344" s="6">
        <v>1</v>
      </c>
      <c r="B2344" s="6"/>
      <c r="C2344" s="6"/>
      <c r="D2344" s="8" t="s">
        <v>17</v>
      </c>
      <c r="E2344" s="9"/>
      <c r="F2344" s="9"/>
      <c r="G2344" s="9"/>
      <c r="H2344" s="10" t="s">
        <v>17</v>
      </c>
      <c r="I2344" s="9"/>
      <c r="J2344" s="10" t="s">
        <v>17</v>
      </c>
      <c r="K2344" s="8" t="s">
        <v>22</v>
      </c>
      <c r="L2344" s="7" t="s">
        <v>2660</v>
      </c>
      <c r="M2344" s="7" t="s">
        <v>2661</v>
      </c>
      <c r="N2344" s="9">
        <v>3100</v>
      </c>
      <c r="O2344" s="9">
        <v>1500</v>
      </c>
      <c r="P2344" s="9">
        <v>2094</v>
      </c>
      <c r="Q2344" s="9">
        <v>2396</v>
      </c>
      <c r="R2344" s="13">
        <v>77.3</v>
      </c>
      <c r="S2344" s="13">
        <v>59.7</v>
      </c>
      <c r="T2344" s="11" t="s">
        <v>2672</v>
      </c>
    </row>
    <row r="2345" spans="1:20">
      <c r="A2345" s="6">
        <v>1</v>
      </c>
      <c r="B2345" s="6"/>
      <c r="C2345" s="6"/>
      <c r="D2345" s="6"/>
      <c r="E2345" s="6"/>
      <c r="F2345" s="6"/>
      <c r="G2345" s="6"/>
      <c r="H2345" s="6"/>
      <c r="I2345" s="6"/>
      <c r="J2345" s="6"/>
      <c r="K2345" s="6"/>
      <c r="L2345" s="6"/>
      <c r="M2345" s="6"/>
      <c r="N2345" s="6"/>
      <c r="O2345" s="6"/>
      <c r="P2345" s="6"/>
      <c r="Q2345" s="6"/>
      <c r="R2345" s="6"/>
      <c r="S2345" s="6"/>
      <c r="T2345" s="11"/>
    </row>
    <row r="2346" spans="1:20" ht="28.5">
      <c r="A2346" s="6">
        <v>1</v>
      </c>
      <c r="B2346" s="6"/>
      <c r="C2346" s="6"/>
      <c r="D2346" s="8" t="s">
        <v>17</v>
      </c>
      <c r="E2346" s="9"/>
      <c r="F2346" s="9"/>
      <c r="G2346" s="9"/>
      <c r="H2346" s="10" t="s">
        <v>17</v>
      </c>
      <c r="I2346" s="9"/>
      <c r="J2346" s="10" t="s">
        <v>17</v>
      </c>
      <c r="K2346" s="8" t="s">
        <v>22</v>
      </c>
      <c r="L2346" s="7" t="s">
        <v>2664</v>
      </c>
      <c r="M2346" s="7" t="s">
        <v>2665</v>
      </c>
      <c r="N2346" s="9">
        <v>400</v>
      </c>
      <c r="O2346" s="9">
        <v>190</v>
      </c>
      <c r="P2346" s="9">
        <v>179</v>
      </c>
      <c r="Q2346" s="9">
        <v>386</v>
      </c>
      <c r="R2346" s="13">
        <v>96.5</v>
      </c>
      <c r="S2346" s="13">
        <v>103.2</v>
      </c>
      <c r="T2346" s="11" t="s">
        <v>2673</v>
      </c>
    </row>
    <row r="2347" spans="1:20" ht="45">
      <c r="A2347" s="6">
        <v>1</v>
      </c>
      <c r="B2347" s="6"/>
      <c r="C2347" s="19" t="s">
        <v>2674</v>
      </c>
      <c r="D2347" s="8" t="s">
        <v>17</v>
      </c>
      <c r="E2347" s="9"/>
      <c r="F2347" s="9"/>
      <c r="G2347" s="9"/>
      <c r="H2347" s="10" t="s">
        <v>17</v>
      </c>
      <c r="I2347" s="9"/>
      <c r="J2347" s="10" t="s">
        <v>17</v>
      </c>
      <c r="K2347" s="8" t="s">
        <v>17</v>
      </c>
      <c r="L2347" s="7" t="s">
        <v>17</v>
      </c>
      <c r="M2347" s="7" t="s">
        <v>17</v>
      </c>
      <c r="N2347" s="9"/>
      <c r="O2347" s="9"/>
      <c r="P2347" s="9"/>
      <c r="Q2347" s="9"/>
      <c r="R2347" s="10" t="s">
        <v>17</v>
      </c>
      <c r="S2347" s="10" t="s">
        <v>17</v>
      </c>
      <c r="T2347" s="11" t="s">
        <v>17</v>
      </c>
    </row>
    <row r="2348" spans="1:20" ht="28.5">
      <c r="A2348" s="6">
        <v>1</v>
      </c>
      <c r="B2348" s="6"/>
      <c r="C2348" s="7" t="s">
        <v>2675</v>
      </c>
      <c r="D2348" s="8" t="s">
        <v>57</v>
      </c>
      <c r="E2348" s="9">
        <v>43306976</v>
      </c>
      <c r="F2348" s="9">
        <v>49655314</v>
      </c>
      <c r="G2348" s="9">
        <f>IFERROR(F2348-E2348,0)</f>
        <v>6348338</v>
      </c>
      <c r="H2348" s="36">
        <f>IFERROR((F2348/E2348-1)*100,0)</f>
        <v>14.658927005201194</v>
      </c>
      <c r="I2348" s="9">
        <v>151960000</v>
      </c>
      <c r="J2348" s="12">
        <v>32.700000000000003</v>
      </c>
      <c r="K2348" s="8" t="s">
        <v>17</v>
      </c>
      <c r="L2348" s="7" t="s">
        <v>17</v>
      </c>
      <c r="M2348" s="7" t="s">
        <v>17</v>
      </c>
      <c r="N2348" s="9"/>
      <c r="O2348" s="9"/>
      <c r="P2348" s="9"/>
      <c r="Q2348" s="9"/>
      <c r="R2348" s="10" t="s">
        <v>17</v>
      </c>
      <c r="S2348" s="10" t="s">
        <v>17</v>
      </c>
      <c r="T2348" s="11" t="s">
        <v>17</v>
      </c>
    </row>
    <row r="2349" spans="1:20" ht="42.75">
      <c r="A2349" s="6">
        <v>1</v>
      </c>
      <c r="B2349" s="6"/>
      <c r="C2349" s="7" t="s">
        <v>2676</v>
      </c>
      <c r="D2349" s="8" t="s">
        <v>17</v>
      </c>
      <c r="E2349" s="9"/>
      <c r="F2349" s="9"/>
      <c r="G2349" s="9"/>
      <c r="H2349" s="10" t="s">
        <v>17</v>
      </c>
      <c r="I2349" s="9"/>
      <c r="J2349" s="10" t="s">
        <v>17</v>
      </c>
      <c r="K2349" s="8" t="s">
        <v>22</v>
      </c>
      <c r="L2349" s="7" t="s">
        <v>182</v>
      </c>
      <c r="M2349" s="7" t="s">
        <v>497</v>
      </c>
      <c r="N2349" s="9">
        <v>30</v>
      </c>
      <c r="O2349" s="9">
        <v>15</v>
      </c>
      <c r="P2349" s="9">
        <v>11</v>
      </c>
      <c r="Q2349" s="9">
        <v>15</v>
      </c>
      <c r="R2349" s="13">
        <v>50</v>
      </c>
      <c r="S2349" s="13">
        <v>0</v>
      </c>
      <c r="T2349" s="11" t="s">
        <v>17</v>
      </c>
    </row>
    <row r="2350" spans="1:20">
      <c r="A2350" s="6">
        <v>1</v>
      </c>
      <c r="B2350" s="6"/>
      <c r="C2350" s="6"/>
      <c r="D2350" s="8" t="s">
        <v>17</v>
      </c>
      <c r="E2350" s="9"/>
      <c r="F2350" s="9"/>
      <c r="G2350" s="9"/>
      <c r="H2350" s="10" t="s">
        <v>17</v>
      </c>
      <c r="I2350" s="9"/>
      <c r="J2350" s="10" t="s">
        <v>17</v>
      </c>
      <c r="K2350" s="8" t="s">
        <v>22</v>
      </c>
      <c r="L2350" s="7" t="s">
        <v>182</v>
      </c>
      <c r="M2350" s="7" t="s">
        <v>91</v>
      </c>
      <c r="N2350" s="9">
        <v>500</v>
      </c>
      <c r="O2350" s="9">
        <v>250</v>
      </c>
      <c r="P2350" s="9">
        <v>80</v>
      </c>
      <c r="Q2350" s="9">
        <v>250</v>
      </c>
      <c r="R2350" s="13">
        <v>50</v>
      </c>
      <c r="S2350" s="13">
        <v>0</v>
      </c>
      <c r="T2350" s="11" t="s">
        <v>17</v>
      </c>
    </row>
    <row r="2351" spans="1:20" ht="57">
      <c r="A2351" s="6">
        <v>1</v>
      </c>
      <c r="B2351" s="6"/>
      <c r="C2351" s="6"/>
      <c r="D2351" s="8" t="s">
        <v>17</v>
      </c>
      <c r="E2351" s="9"/>
      <c r="F2351" s="9"/>
      <c r="G2351" s="9"/>
      <c r="H2351" s="10" t="s">
        <v>17</v>
      </c>
      <c r="I2351" s="9"/>
      <c r="J2351" s="10" t="s">
        <v>17</v>
      </c>
      <c r="K2351" s="8" t="s">
        <v>22</v>
      </c>
      <c r="L2351" s="7" t="s">
        <v>2677</v>
      </c>
      <c r="M2351" s="7" t="s">
        <v>2678</v>
      </c>
      <c r="N2351" s="9">
        <v>42000</v>
      </c>
      <c r="O2351" s="9">
        <v>2000</v>
      </c>
      <c r="P2351" s="9">
        <v>25300</v>
      </c>
      <c r="Q2351" s="9">
        <v>759</v>
      </c>
      <c r="R2351" s="13">
        <v>1.8</v>
      </c>
      <c r="S2351" s="13">
        <v>-62</v>
      </c>
      <c r="T2351" s="11" t="s">
        <v>3641</v>
      </c>
    </row>
    <row r="2352" spans="1:20">
      <c r="A2352" s="6">
        <v>1</v>
      </c>
      <c r="B2352" s="6"/>
      <c r="C2352" s="6"/>
      <c r="D2352" s="6"/>
      <c r="E2352" s="6"/>
      <c r="F2352" s="6"/>
      <c r="G2352" s="6"/>
      <c r="H2352" s="6"/>
      <c r="I2352" s="6"/>
      <c r="J2352" s="6"/>
      <c r="K2352" s="6"/>
      <c r="L2352" s="6"/>
      <c r="M2352" s="6"/>
      <c r="N2352" s="6"/>
      <c r="O2352" s="6"/>
      <c r="P2352" s="6"/>
      <c r="Q2352" s="6"/>
      <c r="R2352" s="6"/>
      <c r="S2352" s="6"/>
      <c r="T2352" s="11"/>
    </row>
    <row r="2353" spans="1:20" ht="71.25">
      <c r="A2353" s="6">
        <v>1</v>
      </c>
      <c r="B2353" s="6"/>
      <c r="C2353" s="6"/>
      <c r="D2353" s="8" t="s">
        <v>17</v>
      </c>
      <c r="E2353" s="9"/>
      <c r="F2353" s="9"/>
      <c r="G2353" s="9"/>
      <c r="H2353" s="10" t="s">
        <v>17</v>
      </c>
      <c r="I2353" s="9"/>
      <c r="J2353" s="10" t="s">
        <v>17</v>
      </c>
      <c r="K2353" s="8" t="s">
        <v>22</v>
      </c>
      <c r="L2353" s="7" t="s">
        <v>2679</v>
      </c>
      <c r="M2353" s="7" t="s">
        <v>2680</v>
      </c>
      <c r="N2353" s="9">
        <v>693</v>
      </c>
      <c r="O2353" s="9">
        <v>332</v>
      </c>
      <c r="P2353" s="9">
        <v>305</v>
      </c>
      <c r="Q2353" s="9">
        <v>250</v>
      </c>
      <c r="R2353" s="13">
        <v>36.1</v>
      </c>
      <c r="S2353" s="13">
        <v>-24.7</v>
      </c>
      <c r="T2353" s="11" t="s">
        <v>3642</v>
      </c>
    </row>
    <row r="2354" spans="1:20">
      <c r="A2354" s="6">
        <v>1</v>
      </c>
      <c r="B2354" s="6"/>
      <c r="C2354" s="6"/>
      <c r="D2354" s="6"/>
      <c r="E2354" s="6"/>
      <c r="F2354" s="6"/>
      <c r="G2354" s="6"/>
      <c r="H2354" s="6"/>
      <c r="I2354" s="6"/>
      <c r="J2354" s="6"/>
      <c r="K2354" s="6"/>
      <c r="L2354" s="6"/>
      <c r="M2354" s="6"/>
      <c r="N2354" s="6"/>
      <c r="O2354" s="6"/>
      <c r="P2354" s="6"/>
      <c r="Q2354" s="6"/>
      <c r="R2354" s="6"/>
      <c r="S2354" s="6"/>
      <c r="T2354" s="11"/>
    </row>
    <row r="2355" spans="1:20" ht="71.25">
      <c r="A2355" s="6">
        <v>1</v>
      </c>
      <c r="B2355" s="6"/>
      <c r="C2355" s="6"/>
      <c r="D2355" s="8" t="s">
        <v>17</v>
      </c>
      <c r="E2355" s="9"/>
      <c r="F2355" s="9"/>
      <c r="G2355" s="9"/>
      <c r="H2355" s="10" t="s">
        <v>17</v>
      </c>
      <c r="I2355" s="9"/>
      <c r="J2355" s="10" t="s">
        <v>17</v>
      </c>
      <c r="K2355" s="8" t="s">
        <v>22</v>
      </c>
      <c r="L2355" s="7" t="s">
        <v>2679</v>
      </c>
      <c r="M2355" s="7" t="s">
        <v>2681</v>
      </c>
      <c r="N2355" s="9">
        <v>1940</v>
      </c>
      <c r="O2355" s="9">
        <v>930</v>
      </c>
      <c r="P2355" s="9">
        <v>902</v>
      </c>
      <c r="Q2355" s="9">
        <v>745</v>
      </c>
      <c r="R2355" s="13">
        <v>38.4</v>
      </c>
      <c r="S2355" s="13">
        <v>-19.899999999999999</v>
      </c>
      <c r="T2355" s="11" t="s">
        <v>3642</v>
      </c>
    </row>
    <row r="2356" spans="1:20">
      <c r="A2356" s="6">
        <v>1</v>
      </c>
      <c r="B2356" s="6"/>
      <c r="C2356" s="6"/>
      <c r="D2356" s="6"/>
      <c r="E2356" s="6"/>
      <c r="F2356" s="6"/>
      <c r="G2356" s="6"/>
      <c r="H2356" s="6"/>
      <c r="I2356" s="6"/>
      <c r="J2356" s="6"/>
      <c r="K2356" s="6"/>
      <c r="L2356" s="6"/>
      <c r="M2356" s="6"/>
      <c r="N2356" s="6"/>
      <c r="O2356" s="6"/>
      <c r="P2356" s="6"/>
      <c r="Q2356" s="6"/>
      <c r="R2356" s="6"/>
      <c r="S2356" s="6"/>
      <c r="T2356" s="11"/>
    </row>
    <row r="2357" spans="1:20">
      <c r="A2357" s="6">
        <v>1</v>
      </c>
      <c r="B2357" s="6"/>
      <c r="C2357" s="6"/>
      <c r="D2357" s="6"/>
      <c r="E2357" s="6"/>
      <c r="F2357" s="6"/>
      <c r="G2357" s="6"/>
      <c r="H2357" s="6"/>
      <c r="I2357" s="6"/>
      <c r="J2357" s="6"/>
      <c r="K2357" s="6"/>
      <c r="L2357" s="6"/>
      <c r="M2357" s="6"/>
      <c r="N2357" s="6"/>
      <c r="O2357" s="6"/>
      <c r="P2357" s="6"/>
      <c r="Q2357" s="6"/>
      <c r="R2357" s="6"/>
      <c r="S2357" s="6"/>
      <c r="T2357" s="11"/>
    </row>
    <row r="2358" spans="1:20">
      <c r="A2358" s="6">
        <v>1</v>
      </c>
      <c r="B2358" s="6"/>
      <c r="C2358" s="6"/>
      <c r="D2358" s="8" t="s">
        <v>17</v>
      </c>
      <c r="E2358" s="9"/>
      <c r="F2358" s="9"/>
      <c r="G2358" s="9"/>
      <c r="H2358" s="10" t="s">
        <v>17</v>
      </c>
      <c r="I2358" s="9"/>
      <c r="J2358" s="10" t="s">
        <v>17</v>
      </c>
      <c r="K2358" s="8" t="s">
        <v>22</v>
      </c>
      <c r="L2358" s="7" t="s">
        <v>2682</v>
      </c>
      <c r="M2358" s="7" t="s">
        <v>2680</v>
      </c>
      <c r="N2358" s="9">
        <v>504</v>
      </c>
      <c r="O2358" s="9">
        <v>230</v>
      </c>
      <c r="P2358" s="9">
        <v>358</v>
      </c>
      <c r="Q2358" s="9">
        <v>234</v>
      </c>
      <c r="R2358" s="13">
        <v>46.4</v>
      </c>
      <c r="S2358" s="13">
        <v>1.7</v>
      </c>
      <c r="T2358" s="11" t="s">
        <v>2345</v>
      </c>
    </row>
    <row r="2359" spans="1:20" ht="99.75">
      <c r="A2359" s="6">
        <v>1</v>
      </c>
      <c r="B2359" s="6"/>
      <c r="C2359" s="6"/>
      <c r="D2359" s="8" t="s">
        <v>17</v>
      </c>
      <c r="E2359" s="9"/>
      <c r="F2359" s="9"/>
      <c r="G2359" s="9"/>
      <c r="H2359" s="10" t="s">
        <v>17</v>
      </c>
      <c r="I2359" s="9"/>
      <c r="J2359" s="10" t="s">
        <v>17</v>
      </c>
      <c r="K2359" s="8" t="s">
        <v>22</v>
      </c>
      <c r="L2359" s="7" t="s">
        <v>2682</v>
      </c>
      <c r="M2359" s="7" t="s">
        <v>2683</v>
      </c>
      <c r="N2359" s="9">
        <v>2280</v>
      </c>
      <c r="O2359" s="9">
        <v>1110</v>
      </c>
      <c r="P2359" s="9">
        <v>1318</v>
      </c>
      <c r="Q2359" s="9">
        <v>717</v>
      </c>
      <c r="R2359" s="13">
        <v>31.4</v>
      </c>
      <c r="S2359" s="13">
        <v>-35.4</v>
      </c>
      <c r="T2359" s="11" t="s">
        <v>3643</v>
      </c>
    </row>
    <row r="2360" spans="1:20">
      <c r="A2360" s="6">
        <v>1</v>
      </c>
      <c r="B2360" s="6"/>
      <c r="C2360" s="6"/>
      <c r="D2360" s="6"/>
      <c r="E2360" s="6"/>
      <c r="F2360" s="6"/>
      <c r="G2360" s="6"/>
      <c r="H2360" s="6"/>
      <c r="I2360" s="6"/>
      <c r="J2360" s="6"/>
      <c r="K2360" s="6"/>
      <c r="L2360" s="6"/>
      <c r="M2360" s="6"/>
      <c r="N2360" s="6"/>
      <c r="O2360" s="6"/>
      <c r="P2360" s="6"/>
      <c r="Q2360" s="6"/>
      <c r="R2360" s="6"/>
      <c r="S2360" s="6"/>
      <c r="T2360" s="11"/>
    </row>
    <row r="2361" spans="1:20" ht="71.25">
      <c r="A2361" s="6">
        <v>1</v>
      </c>
      <c r="B2361" s="6"/>
      <c r="C2361" s="6"/>
      <c r="D2361" s="8" t="s">
        <v>17</v>
      </c>
      <c r="E2361" s="9"/>
      <c r="F2361" s="9"/>
      <c r="G2361" s="9"/>
      <c r="H2361" s="10" t="s">
        <v>17</v>
      </c>
      <c r="I2361" s="9"/>
      <c r="J2361" s="10" t="s">
        <v>17</v>
      </c>
      <c r="K2361" s="8" t="s">
        <v>22</v>
      </c>
      <c r="L2361" s="7" t="s">
        <v>2684</v>
      </c>
      <c r="M2361" s="7" t="s">
        <v>2685</v>
      </c>
      <c r="N2361" s="9">
        <v>1649</v>
      </c>
      <c r="O2361" s="9">
        <v>791</v>
      </c>
      <c r="P2361" s="9">
        <v>755</v>
      </c>
      <c r="Q2361" s="9">
        <v>640</v>
      </c>
      <c r="R2361" s="13">
        <v>38.799999999999997</v>
      </c>
      <c r="S2361" s="13">
        <v>-19.100000000000001</v>
      </c>
      <c r="T2361" s="11" t="s">
        <v>3642</v>
      </c>
    </row>
    <row r="2362" spans="1:20">
      <c r="A2362" s="6">
        <v>1</v>
      </c>
      <c r="B2362" s="6"/>
      <c r="C2362" s="6"/>
      <c r="D2362" s="6"/>
      <c r="E2362" s="6"/>
      <c r="F2362" s="6"/>
      <c r="G2362" s="6"/>
      <c r="H2362" s="6"/>
      <c r="I2362" s="6"/>
      <c r="J2362" s="6"/>
      <c r="K2362" s="6"/>
      <c r="L2362" s="6"/>
      <c r="M2362" s="6"/>
      <c r="N2362" s="6"/>
      <c r="O2362" s="6"/>
      <c r="P2362" s="6"/>
      <c r="Q2362" s="6"/>
      <c r="R2362" s="6"/>
      <c r="S2362" s="6"/>
      <c r="T2362" s="11"/>
    </row>
    <row r="2363" spans="1:20" ht="99.75">
      <c r="A2363" s="6">
        <v>1</v>
      </c>
      <c r="B2363" s="6"/>
      <c r="C2363" s="6"/>
      <c r="D2363" s="8" t="s">
        <v>17</v>
      </c>
      <c r="E2363" s="9"/>
      <c r="F2363" s="9"/>
      <c r="G2363" s="9"/>
      <c r="H2363" s="10" t="s">
        <v>17</v>
      </c>
      <c r="I2363" s="9"/>
      <c r="J2363" s="10" t="s">
        <v>17</v>
      </c>
      <c r="K2363" s="8" t="s">
        <v>22</v>
      </c>
      <c r="L2363" s="7" t="s">
        <v>2686</v>
      </c>
      <c r="M2363" s="7" t="s">
        <v>2687</v>
      </c>
      <c r="N2363" s="9">
        <v>1178</v>
      </c>
      <c r="O2363" s="9">
        <v>570</v>
      </c>
      <c r="P2363" s="9">
        <v>507</v>
      </c>
      <c r="Q2363" s="9">
        <v>390</v>
      </c>
      <c r="R2363" s="13">
        <v>33.1</v>
      </c>
      <c r="S2363" s="13">
        <v>-31.6</v>
      </c>
      <c r="T2363" s="11" t="s">
        <v>3643</v>
      </c>
    </row>
    <row r="2364" spans="1:20">
      <c r="A2364" s="6">
        <v>1</v>
      </c>
      <c r="B2364" s="6"/>
      <c r="C2364" s="6"/>
      <c r="D2364" s="6"/>
      <c r="E2364" s="6"/>
      <c r="F2364" s="6"/>
      <c r="G2364" s="6"/>
      <c r="H2364" s="6"/>
      <c r="I2364" s="6"/>
      <c r="J2364" s="6"/>
      <c r="K2364" s="6"/>
      <c r="L2364" s="6"/>
      <c r="M2364" s="6"/>
      <c r="N2364" s="6"/>
      <c r="O2364" s="6"/>
      <c r="P2364" s="6"/>
      <c r="Q2364" s="6"/>
      <c r="R2364" s="6"/>
      <c r="S2364" s="6"/>
      <c r="T2364" s="11"/>
    </row>
    <row r="2365" spans="1:20" ht="42.75">
      <c r="A2365" s="6">
        <v>1</v>
      </c>
      <c r="B2365" s="6"/>
      <c r="C2365" s="6"/>
      <c r="D2365" s="8" t="s">
        <v>17</v>
      </c>
      <c r="E2365" s="9"/>
      <c r="F2365" s="9"/>
      <c r="G2365" s="9"/>
      <c r="H2365" s="10" t="s">
        <v>17</v>
      </c>
      <c r="I2365" s="9"/>
      <c r="J2365" s="10" t="s">
        <v>17</v>
      </c>
      <c r="K2365" s="8" t="s">
        <v>22</v>
      </c>
      <c r="L2365" s="7" t="s">
        <v>2688</v>
      </c>
      <c r="M2365" s="7" t="s">
        <v>229</v>
      </c>
      <c r="N2365" s="9">
        <v>45000</v>
      </c>
      <c r="O2365" s="9">
        <v>25000</v>
      </c>
      <c r="P2365" s="9">
        <v>22740</v>
      </c>
      <c r="Q2365" s="9">
        <v>22347</v>
      </c>
      <c r="R2365" s="13">
        <v>49.7</v>
      </c>
      <c r="S2365" s="13">
        <v>-10.6</v>
      </c>
      <c r="T2365" s="11" t="s">
        <v>3644</v>
      </c>
    </row>
    <row r="2366" spans="1:20">
      <c r="A2366" s="6">
        <v>1</v>
      </c>
      <c r="B2366" s="6"/>
      <c r="C2366" s="6"/>
      <c r="D2366" s="8" t="s">
        <v>17</v>
      </c>
      <c r="E2366" s="9"/>
      <c r="F2366" s="9"/>
      <c r="G2366" s="9"/>
      <c r="H2366" s="10" t="s">
        <v>17</v>
      </c>
      <c r="I2366" s="9"/>
      <c r="J2366" s="10" t="s">
        <v>17</v>
      </c>
      <c r="K2366" s="8" t="s">
        <v>22</v>
      </c>
      <c r="L2366" s="7" t="s">
        <v>2689</v>
      </c>
      <c r="M2366" s="7" t="s">
        <v>749</v>
      </c>
      <c r="N2366" s="9">
        <v>20</v>
      </c>
      <c r="O2366" s="9">
        <v>10</v>
      </c>
      <c r="P2366" s="9">
        <v>15</v>
      </c>
      <c r="Q2366" s="9">
        <v>10</v>
      </c>
      <c r="R2366" s="13">
        <v>50</v>
      </c>
      <c r="S2366" s="13">
        <v>0</v>
      </c>
      <c r="T2366" s="11" t="s">
        <v>17</v>
      </c>
    </row>
    <row r="2367" spans="1:20" ht="42.75">
      <c r="A2367" s="6">
        <v>1</v>
      </c>
      <c r="B2367" s="6"/>
      <c r="C2367" s="6"/>
      <c r="D2367" s="8" t="s">
        <v>17</v>
      </c>
      <c r="E2367" s="9"/>
      <c r="F2367" s="9"/>
      <c r="G2367" s="9"/>
      <c r="H2367" s="10" t="s">
        <v>17</v>
      </c>
      <c r="I2367" s="9"/>
      <c r="J2367" s="10" t="s">
        <v>17</v>
      </c>
      <c r="K2367" s="8" t="s">
        <v>22</v>
      </c>
      <c r="L2367" s="7" t="s">
        <v>2690</v>
      </c>
      <c r="M2367" s="7" t="s">
        <v>2691</v>
      </c>
      <c r="N2367" s="9">
        <v>110</v>
      </c>
      <c r="O2367" s="9">
        <v>45</v>
      </c>
      <c r="P2367" s="9">
        <v>50</v>
      </c>
      <c r="Q2367" s="9">
        <v>52</v>
      </c>
      <c r="R2367" s="13">
        <v>47.3</v>
      </c>
      <c r="S2367" s="13">
        <v>15.6</v>
      </c>
      <c r="T2367" s="11" t="s">
        <v>3645</v>
      </c>
    </row>
    <row r="2368" spans="1:20">
      <c r="A2368" s="6">
        <v>1</v>
      </c>
      <c r="B2368" s="6"/>
      <c r="C2368" s="6"/>
      <c r="D2368" s="6"/>
      <c r="E2368" s="6"/>
      <c r="F2368" s="6"/>
      <c r="G2368" s="6"/>
      <c r="H2368" s="6"/>
      <c r="I2368" s="6"/>
      <c r="J2368" s="6"/>
      <c r="K2368" s="6"/>
      <c r="L2368" s="6"/>
      <c r="M2368" s="6"/>
      <c r="N2368" s="6"/>
      <c r="O2368" s="6"/>
      <c r="P2368" s="6"/>
      <c r="Q2368" s="6"/>
      <c r="R2368" s="6"/>
      <c r="S2368" s="6"/>
      <c r="T2368" s="11"/>
    </row>
    <row r="2369" spans="1:32" ht="28.5">
      <c r="A2369" s="6">
        <v>1</v>
      </c>
      <c r="B2369" s="6"/>
      <c r="C2369" s="6"/>
      <c r="D2369" s="8" t="s">
        <v>17</v>
      </c>
      <c r="E2369" s="9"/>
      <c r="F2369" s="9"/>
      <c r="G2369" s="9"/>
      <c r="H2369" s="10" t="s">
        <v>17</v>
      </c>
      <c r="I2369" s="9"/>
      <c r="J2369" s="10" t="s">
        <v>17</v>
      </c>
      <c r="K2369" s="8" t="s">
        <v>22</v>
      </c>
      <c r="L2369" s="7" t="s">
        <v>2690</v>
      </c>
      <c r="M2369" s="7" t="s">
        <v>2692</v>
      </c>
      <c r="N2369" s="9">
        <v>640</v>
      </c>
      <c r="O2369" s="9">
        <v>290</v>
      </c>
      <c r="P2369" s="9">
        <v>372</v>
      </c>
      <c r="Q2369" s="9">
        <v>402</v>
      </c>
      <c r="R2369" s="13">
        <v>62.8</v>
      </c>
      <c r="S2369" s="13">
        <v>38.6</v>
      </c>
      <c r="T2369" s="11" t="s">
        <v>3646</v>
      </c>
    </row>
    <row r="2370" spans="1:32" ht="60">
      <c r="A2370" s="6">
        <v>1</v>
      </c>
      <c r="B2370" s="6"/>
      <c r="C2370" s="19" t="s">
        <v>2693</v>
      </c>
      <c r="D2370" s="8" t="s">
        <v>17</v>
      </c>
      <c r="E2370" s="9"/>
      <c r="F2370" s="9"/>
      <c r="G2370" s="9"/>
      <c r="H2370" s="10" t="s">
        <v>17</v>
      </c>
      <c r="I2370" s="9"/>
      <c r="J2370" s="10" t="s">
        <v>17</v>
      </c>
      <c r="K2370" s="8" t="s">
        <v>17</v>
      </c>
      <c r="L2370" s="7" t="s">
        <v>17</v>
      </c>
      <c r="M2370" s="7" t="s">
        <v>17</v>
      </c>
      <c r="N2370" s="9"/>
      <c r="O2370" s="9"/>
      <c r="P2370" s="9"/>
      <c r="Q2370" s="9"/>
      <c r="R2370" s="10" t="s">
        <v>17</v>
      </c>
      <c r="S2370" s="10" t="s">
        <v>17</v>
      </c>
      <c r="T2370" s="11" t="s">
        <v>17</v>
      </c>
    </row>
    <row r="2371" spans="1:32" ht="28.5">
      <c r="A2371" s="6">
        <v>1</v>
      </c>
      <c r="B2371" s="6"/>
      <c r="C2371" s="7" t="s">
        <v>2694</v>
      </c>
      <c r="D2371" s="8" t="s">
        <v>285</v>
      </c>
      <c r="E2371" s="9">
        <v>17240166</v>
      </c>
      <c r="F2371" s="9">
        <v>24001580</v>
      </c>
      <c r="G2371" s="9">
        <f>IFERROR(F2371-E2371,0)</f>
        <v>6761414</v>
      </c>
      <c r="H2371" s="36">
        <f>IFERROR((F2371/E2371-1)*100,0)</f>
        <v>39.218961116731712</v>
      </c>
      <c r="I2371" s="9">
        <v>47978891</v>
      </c>
      <c r="J2371" s="12">
        <v>50</v>
      </c>
      <c r="K2371" s="8" t="s">
        <v>17</v>
      </c>
      <c r="L2371" s="7" t="s">
        <v>17</v>
      </c>
      <c r="M2371" s="7" t="s">
        <v>17</v>
      </c>
      <c r="N2371" s="9"/>
      <c r="O2371" s="9"/>
      <c r="P2371" s="9"/>
      <c r="Q2371" s="9"/>
      <c r="R2371" s="10" t="s">
        <v>17</v>
      </c>
      <c r="S2371" s="10" t="s">
        <v>17</v>
      </c>
      <c r="T2371" s="11" t="s">
        <v>17</v>
      </c>
    </row>
    <row r="2372" spans="1:32" s="5" customFormat="1" ht="28.5" customHeight="1">
      <c r="A2372" s="6">
        <v>1</v>
      </c>
      <c r="B2372" s="6"/>
      <c r="C2372" s="7" t="s">
        <v>2695</v>
      </c>
      <c r="D2372" s="8" t="s">
        <v>17</v>
      </c>
      <c r="E2372" s="9"/>
      <c r="F2372" s="9"/>
      <c r="G2372" s="9"/>
      <c r="H2372" s="10" t="s">
        <v>17</v>
      </c>
      <c r="I2372" s="9"/>
      <c r="J2372" s="10" t="s">
        <v>17</v>
      </c>
      <c r="K2372" s="8" t="s">
        <v>22</v>
      </c>
      <c r="L2372" s="7" t="s">
        <v>222</v>
      </c>
      <c r="M2372" s="7" t="s">
        <v>91</v>
      </c>
      <c r="N2372" s="9">
        <v>100</v>
      </c>
      <c r="O2372" s="9">
        <v>50</v>
      </c>
      <c r="P2372" s="9">
        <v>27</v>
      </c>
      <c r="Q2372" s="9">
        <v>59</v>
      </c>
      <c r="R2372" s="13">
        <v>59</v>
      </c>
      <c r="S2372" s="13">
        <v>18</v>
      </c>
      <c r="T2372" s="11" t="s">
        <v>3694</v>
      </c>
      <c r="U2372" s="47"/>
      <c r="V2372" s="47"/>
      <c r="W2372" s="47"/>
      <c r="X2372" s="47"/>
      <c r="Y2372" s="47"/>
      <c r="Z2372" s="47"/>
      <c r="AA2372" s="47"/>
      <c r="AB2372" s="47"/>
      <c r="AC2372" s="47"/>
      <c r="AD2372" s="47"/>
      <c r="AE2372" s="47"/>
      <c r="AF2372" s="47"/>
    </row>
    <row r="2373" spans="1:32" s="5" customFormat="1" ht="14.25" customHeight="1">
      <c r="A2373" s="6">
        <v>1</v>
      </c>
      <c r="B2373" s="6"/>
      <c r="C2373" s="6"/>
      <c r="D2373" s="8" t="s">
        <v>17</v>
      </c>
      <c r="E2373" s="9"/>
      <c r="F2373" s="9"/>
      <c r="G2373" s="9"/>
      <c r="H2373" s="10" t="s">
        <v>17</v>
      </c>
      <c r="I2373" s="9"/>
      <c r="J2373" s="10" t="s">
        <v>17</v>
      </c>
      <c r="K2373" s="8" t="s">
        <v>22</v>
      </c>
      <c r="L2373" s="7" t="s">
        <v>2696</v>
      </c>
      <c r="M2373" s="7" t="s">
        <v>931</v>
      </c>
      <c r="N2373" s="9">
        <v>250000</v>
      </c>
      <c r="O2373" s="9">
        <v>125000</v>
      </c>
      <c r="P2373" s="9">
        <v>145020</v>
      </c>
      <c r="Q2373" s="9">
        <v>161910</v>
      </c>
      <c r="R2373" s="13">
        <v>64.8</v>
      </c>
      <c r="S2373" s="13">
        <v>29.5</v>
      </c>
      <c r="T2373" s="11" t="s">
        <v>3695</v>
      </c>
      <c r="U2373" s="47"/>
      <c r="V2373" s="47"/>
      <c r="W2373" s="47"/>
      <c r="X2373" s="47"/>
      <c r="Y2373" s="47"/>
      <c r="Z2373" s="47"/>
      <c r="AA2373" s="47"/>
      <c r="AB2373" s="47"/>
      <c r="AC2373" s="47"/>
      <c r="AD2373" s="47"/>
      <c r="AE2373" s="47"/>
      <c r="AF2373" s="47"/>
    </row>
    <row r="2374" spans="1:32" s="5" customFormat="1" ht="35.25" customHeight="1">
      <c r="A2374" s="6">
        <v>1</v>
      </c>
      <c r="B2374" s="6"/>
      <c r="C2374" s="6"/>
      <c r="D2374" s="8" t="s">
        <v>17</v>
      </c>
      <c r="E2374" s="9"/>
      <c r="F2374" s="9"/>
      <c r="G2374" s="9"/>
      <c r="H2374" s="10" t="s">
        <v>17</v>
      </c>
      <c r="I2374" s="9"/>
      <c r="J2374" s="10" t="s">
        <v>17</v>
      </c>
      <c r="K2374" s="8" t="s">
        <v>22</v>
      </c>
      <c r="L2374" s="7" t="s">
        <v>2696</v>
      </c>
      <c r="M2374" s="7" t="s">
        <v>2697</v>
      </c>
      <c r="N2374" s="9">
        <v>154800</v>
      </c>
      <c r="O2374" s="9">
        <v>78150</v>
      </c>
      <c r="P2374" s="9">
        <v>67360</v>
      </c>
      <c r="Q2374" s="9">
        <v>79297</v>
      </c>
      <c r="R2374" s="13">
        <v>51.2</v>
      </c>
      <c r="S2374" s="13">
        <v>1.5</v>
      </c>
      <c r="T2374" s="11" t="s">
        <v>3696</v>
      </c>
      <c r="U2374" s="47"/>
      <c r="V2374" s="47"/>
      <c r="W2374" s="47"/>
      <c r="X2374" s="47"/>
      <c r="Y2374" s="47"/>
      <c r="Z2374" s="47"/>
      <c r="AA2374" s="47"/>
      <c r="AB2374" s="47"/>
      <c r="AC2374" s="47"/>
      <c r="AD2374" s="47"/>
      <c r="AE2374" s="47"/>
      <c r="AF2374" s="47"/>
    </row>
    <row r="2375" spans="1:32" s="5" customFormat="1" ht="28.5" customHeight="1">
      <c r="A2375" s="6">
        <v>1</v>
      </c>
      <c r="B2375" s="6"/>
      <c r="C2375" s="6"/>
      <c r="D2375" s="8" t="s">
        <v>17</v>
      </c>
      <c r="E2375" s="9"/>
      <c r="F2375" s="9"/>
      <c r="G2375" s="9"/>
      <c r="H2375" s="10" t="s">
        <v>17</v>
      </c>
      <c r="I2375" s="9"/>
      <c r="J2375" s="10" t="s">
        <v>17</v>
      </c>
      <c r="K2375" s="8" t="s">
        <v>22</v>
      </c>
      <c r="L2375" s="7" t="s">
        <v>2409</v>
      </c>
      <c r="M2375" s="7" t="s">
        <v>39</v>
      </c>
      <c r="N2375" s="9">
        <v>12</v>
      </c>
      <c r="O2375" s="9">
        <v>0</v>
      </c>
      <c r="P2375" s="9">
        <v>5</v>
      </c>
      <c r="Q2375" s="9">
        <v>8</v>
      </c>
      <c r="R2375" s="13">
        <v>66.7</v>
      </c>
      <c r="S2375" s="10" t="s">
        <v>25</v>
      </c>
      <c r="T2375" s="11" t="s">
        <v>3697</v>
      </c>
      <c r="U2375" s="47"/>
      <c r="V2375" s="47"/>
      <c r="W2375" s="47"/>
      <c r="X2375" s="47"/>
      <c r="Y2375" s="47"/>
      <c r="Z2375" s="47"/>
      <c r="AA2375" s="47"/>
      <c r="AB2375" s="47"/>
      <c r="AC2375" s="47"/>
      <c r="AD2375" s="47"/>
      <c r="AE2375" s="47"/>
      <c r="AF2375" s="47"/>
    </row>
    <row r="2376" spans="1:32" s="5" customFormat="1" ht="27.75" customHeight="1">
      <c r="A2376" s="6">
        <v>1</v>
      </c>
      <c r="B2376" s="6"/>
      <c r="C2376" s="6"/>
      <c r="D2376" s="8" t="s">
        <v>17</v>
      </c>
      <c r="E2376" s="9"/>
      <c r="F2376" s="9"/>
      <c r="G2376" s="9"/>
      <c r="H2376" s="10" t="s">
        <v>17</v>
      </c>
      <c r="I2376" s="9"/>
      <c r="J2376" s="10" t="s">
        <v>17</v>
      </c>
      <c r="K2376" s="8" t="s">
        <v>22</v>
      </c>
      <c r="L2376" s="7" t="s">
        <v>2698</v>
      </c>
      <c r="M2376" s="7" t="s">
        <v>931</v>
      </c>
      <c r="N2376" s="9">
        <v>33000</v>
      </c>
      <c r="O2376" s="9">
        <v>12000</v>
      </c>
      <c r="P2376" s="9">
        <v>11533</v>
      </c>
      <c r="Q2376" s="9">
        <v>16564</v>
      </c>
      <c r="R2376" s="13">
        <v>50.2</v>
      </c>
      <c r="S2376" s="13">
        <v>38</v>
      </c>
      <c r="T2376" s="11" t="s">
        <v>3698</v>
      </c>
      <c r="U2376" s="47"/>
      <c r="V2376" s="47"/>
      <c r="W2376" s="47"/>
      <c r="X2376" s="47"/>
      <c r="Y2376" s="47"/>
      <c r="Z2376" s="47"/>
      <c r="AA2376" s="47"/>
      <c r="AB2376" s="47"/>
      <c r="AC2376" s="47"/>
      <c r="AD2376" s="47"/>
      <c r="AE2376" s="47"/>
      <c r="AF2376" s="47"/>
    </row>
    <row r="2377" spans="1:32" s="5" customFormat="1" ht="71.25">
      <c r="A2377" s="6">
        <v>1</v>
      </c>
      <c r="B2377" s="6"/>
      <c r="C2377" s="7" t="s">
        <v>2699</v>
      </c>
      <c r="D2377" s="8" t="s">
        <v>285</v>
      </c>
      <c r="E2377" s="9">
        <v>34221292</v>
      </c>
      <c r="F2377" s="9">
        <v>48685067</v>
      </c>
      <c r="G2377" s="9">
        <f>IFERROR(F2377-E2377,0)</f>
        <v>14463775</v>
      </c>
      <c r="H2377" s="36">
        <f>IFERROR((F2377/E2377-1)*100,0)</f>
        <v>42.265426448539699</v>
      </c>
      <c r="I2377" s="9">
        <v>103419402</v>
      </c>
      <c r="J2377" s="12">
        <v>47.1</v>
      </c>
      <c r="K2377" s="8" t="s">
        <v>17</v>
      </c>
      <c r="L2377" s="7" t="s">
        <v>17</v>
      </c>
      <c r="M2377" s="7" t="s">
        <v>17</v>
      </c>
      <c r="N2377" s="9"/>
      <c r="O2377" s="9"/>
      <c r="P2377" s="9"/>
      <c r="Q2377" s="9"/>
      <c r="R2377" s="10" t="s">
        <v>17</v>
      </c>
      <c r="S2377" s="10" t="s">
        <v>17</v>
      </c>
      <c r="T2377" s="11" t="s">
        <v>17</v>
      </c>
      <c r="U2377" s="47"/>
      <c r="V2377" s="47"/>
      <c r="W2377" s="47"/>
      <c r="X2377" s="47"/>
      <c r="Y2377" s="47"/>
      <c r="Z2377" s="47"/>
      <c r="AA2377" s="47"/>
      <c r="AB2377" s="47"/>
      <c r="AC2377" s="47"/>
      <c r="AD2377" s="47"/>
      <c r="AE2377" s="47"/>
      <c r="AF2377" s="47"/>
    </row>
    <row r="2378" spans="1:32" s="5" customFormat="1" ht="42.75">
      <c r="A2378" s="6">
        <v>1</v>
      </c>
      <c r="B2378" s="6"/>
      <c r="C2378" s="7" t="s">
        <v>2700</v>
      </c>
      <c r="D2378" s="8" t="s">
        <v>17</v>
      </c>
      <c r="E2378" s="9"/>
      <c r="F2378" s="9"/>
      <c r="G2378" s="9"/>
      <c r="H2378" s="10" t="s">
        <v>17</v>
      </c>
      <c r="I2378" s="9"/>
      <c r="J2378" s="10" t="s">
        <v>17</v>
      </c>
      <c r="K2378" s="8" t="s">
        <v>22</v>
      </c>
      <c r="L2378" s="7" t="s">
        <v>222</v>
      </c>
      <c r="M2378" s="7" t="s">
        <v>91</v>
      </c>
      <c r="N2378" s="9">
        <v>703</v>
      </c>
      <c r="O2378" s="9">
        <v>247</v>
      </c>
      <c r="P2378" s="9">
        <v>357</v>
      </c>
      <c r="Q2378" s="9">
        <v>201</v>
      </c>
      <c r="R2378" s="13">
        <v>28.6</v>
      </c>
      <c r="S2378" s="13">
        <v>-18.600000000000001</v>
      </c>
      <c r="T2378" s="11" t="s">
        <v>3699</v>
      </c>
      <c r="U2378" s="47"/>
      <c r="V2378" s="47"/>
      <c r="W2378" s="47"/>
      <c r="X2378" s="47"/>
      <c r="Y2378" s="47"/>
      <c r="Z2378" s="47"/>
      <c r="AA2378" s="47"/>
      <c r="AB2378" s="47"/>
      <c r="AC2378" s="47"/>
      <c r="AD2378" s="47"/>
      <c r="AE2378" s="47"/>
      <c r="AF2378" s="47"/>
    </row>
    <row r="2379" spans="1:32" s="5" customFormat="1">
      <c r="A2379" s="6">
        <v>1</v>
      </c>
      <c r="B2379" s="6"/>
      <c r="C2379" s="6"/>
      <c r="D2379" s="8" t="s">
        <v>17</v>
      </c>
      <c r="E2379" s="9"/>
      <c r="F2379" s="9"/>
      <c r="G2379" s="9"/>
      <c r="H2379" s="10" t="s">
        <v>17</v>
      </c>
      <c r="I2379" s="9"/>
      <c r="J2379" s="10" t="s">
        <v>17</v>
      </c>
      <c r="K2379" s="8" t="s">
        <v>22</v>
      </c>
      <c r="L2379" s="7" t="s">
        <v>2696</v>
      </c>
      <c r="M2379" s="7" t="s">
        <v>2697</v>
      </c>
      <c r="N2379" s="9">
        <v>121991</v>
      </c>
      <c r="O2379" s="9">
        <v>57331</v>
      </c>
      <c r="P2379" s="9">
        <v>62081</v>
      </c>
      <c r="Q2379" s="9">
        <v>114825</v>
      </c>
      <c r="R2379" s="13">
        <v>94.1</v>
      </c>
      <c r="S2379" s="13">
        <v>100.3</v>
      </c>
      <c r="T2379" s="11" t="s">
        <v>3167</v>
      </c>
      <c r="U2379" s="47"/>
      <c r="V2379" s="47"/>
      <c r="W2379" s="47"/>
      <c r="X2379" s="47"/>
      <c r="Y2379" s="47"/>
      <c r="Z2379" s="47"/>
      <c r="AA2379" s="47"/>
      <c r="AB2379" s="47"/>
      <c r="AC2379" s="47"/>
      <c r="AD2379" s="47"/>
      <c r="AE2379" s="47"/>
      <c r="AF2379" s="47"/>
    </row>
    <row r="2380" spans="1:32" s="5" customFormat="1" ht="28.5">
      <c r="A2380" s="6">
        <v>1</v>
      </c>
      <c r="B2380" s="6"/>
      <c r="C2380" s="6"/>
      <c r="D2380" s="8" t="s">
        <v>17</v>
      </c>
      <c r="E2380" s="9"/>
      <c r="F2380" s="9"/>
      <c r="G2380" s="9"/>
      <c r="H2380" s="10" t="s">
        <v>17</v>
      </c>
      <c r="I2380" s="9"/>
      <c r="J2380" s="10" t="s">
        <v>17</v>
      </c>
      <c r="K2380" s="8" t="s">
        <v>22</v>
      </c>
      <c r="L2380" s="7" t="s">
        <v>2701</v>
      </c>
      <c r="M2380" s="7" t="s">
        <v>2702</v>
      </c>
      <c r="N2380" s="9">
        <v>2059</v>
      </c>
      <c r="O2380" s="9">
        <v>848</v>
      </c>
      <c r="P2380" s="9">
        <v>623</v>
      </c>
      <c r="Q2380" s="9">
        <v>180</v>
      </c>
      <c r="R2380" s="10">
        <v>8.6999999999999993</v>
      </c>
      <c r="S2380" s="10">
        <v>-78.8</v>
      </c>
      <c r="T2380" s="11" t="s">
        <v>3700</v>
      </c>
      <c r="U2380" s="47"/>
      <c r="V2380" s="47"/>
      <c r="W2380" s="47"/>
      <c r="X2380" s="47"/>
      <c r="Y2380" s="47"/>
      <c r="Z2380" s="47"/>
      <c r="AA2380" s="47"/>
      <c r="AB2380" s="47"/>
      <c r="AC2380" s="47"/>
      <c r="AD2380" s="47"/>
      <c r="AE2380" s="47"/>
      <c r="AF2380" s="47"/>
    </row>
    <row r="2381" spans="1:32" s="5" customFormat="1">
      <c r="A2381" s="6">
        <v>1</v>
      </c>
      <c r="B2381" s="6"/>
      <c r="C2381" s="6"/>
      <c r="D2381" s="8" t="s">
        <v>17</v>
      </c>
      <c r="E2381" s="9"/>
      <c r="F2381" s="9"/>
      <c r="G2381" s="9"/>
      <c r="H2381" s="10" t="s">
        <v>17</v>
      </c>
      <c r="I2381" s="9"/>
      <c r="J2381" s="10" t="s">
        <v>17</v>
      </c>
      <c r="K2381" s="8" t="s">
        <v>22</v>
      </c>
      <c r="L2381" s="7" t="s">
        <v>2703</v>
      </c>
      <c r="M2381" s="7" t="s">
        <v>2697</v>
      </c>
      <c r="N2381" s="9">
        <v>134922</v>
      </c>
      <c r="O2381" s="9">
        <v>65060</v>
      </c>
      <c r="P2381" s="9">
        <v>83713</v>
      </c>
      <c r="Q2381" s="9">
        <v>83960</v>
      </c>
      <c r="R2381" s="13">
        <v>62.2</v>
      </c>
      <c r="S2381" s="13">
        <v>29.1</v>
      </c>
      <c r="T2381" s="11" t="s">
        <v>3167</v>
      </c>
      <c r="U2381" s="47"/>
      <c r="V2381" s="47"/>
      <c r="W2381" s="47"/>
      <c r="X2381" s="47"/>
      <c r="Y2381" s="47"/>
      <c r="Z2381" s="47"/>
      <c r="AA2381" s="47"/>
      <c r="AB2381" s="47"/>
      <c r="AC2381" s="47"/>
      <c r="AD2381" s="47"/>
      <c r="AE2381" s="47"/>
      <c r="AF2381" s="47"/>
    </row>
    <row r="2382" spans="1:32" s="5" customFormat="1" ht="28.5">
      <c r="A2382" s="6">
        <v>1</v>
      </c>
      <c r="B2382" s="6"/>
      <c r="C2382" s="6"/>
      <c r="D2382" s="8" t="s">
        <v>17</v>
      </c>
      <c r="E2382" s="9"/>
      <c r="F2382" s="9"/>
      <c r="G2382" s="9"/>
      <c r="H2382" s="10" t="s">
        <v>17</v>
      </c>
      <c r="I2382" s="9"/>
      <c r="J2382" s="10" t="s">
        <v>17</v>
      </c>
      <c r="K2382" s="8" t="s">
        <v>22</v>
      </c>
      <c r="L2382" s="7" t="s">
        <v>2409</v>
      </c>
      <c r="M2382" s="7" t="s">
        <v>39</v>
      </c>
      <c r="N2382" s="9">
        <v>178</v>
      </c>
      <c r="O2382" s="9">
        <v>78</v>
      </c>
      <c r="P2382" s="9">
        <v>127</v>
      </c>
      <c r="Q2382" s="9">
        <v>74</v>
      </c>
      <c r="R2382" s="13">
        <v>41.6</v>
      </c>
      <c r="S2382" s="13">
        <v>-5.0999999999999996</v>
      </c>
      <c r="T2382" s="11" t="s">
        <v>3683</v>
      </c>
      <c r="U2382" s="47"/>
      <c r="V2382" s="47"/>
      <c r="W2382" s="47"/>
      <c r="X2382" s="47"/>
      <c r="Y2382" s="47"/>
      <c r="Z2382" s="47"/>
      <c r="AA2382" s="47"/>
      <c r="AB2382" s="47"/>
      <c r="AC2382" s="47"/>
      <c r="AD2382" s="47"/>
      <c r="AE2382" s="47"/>
      <c r="AF2382" s="47"/>
    </row>
    <row r="2383" spans="1:32" s="5" customFormat="1" ht="57">
      <c r="A2383" s="6">
        <v>1</v>
      </c>
      <c r="B2383" s="6"/>
      <c r="C2383" s="7" t="s">
        <v>2704</v>
      </c>
      <c r="D2383" s="8" t="s">
        <v>285</v>
      </c>
      <c r="E2383" s="9">
        <v>13046158</v>
      </c>
      <c r="F2383" s="9">
        <v>16829352</v>
      </c>
      <c r="G2383" s="9">
        <f>IFERROR(F2383-E2383,0)</f>
        <v>3783194</v>
      </c>
      <c r="H2383" s="36">
        <f>IFERROR((F2383/E2383-1)*100,0)</f>
        <v>28.998529682071926</v>
      </c>
      <c r="I2383" s="9">
        <v>37487866</v>
      </c>
      <c r="J2383" s="12">
        <v>44.9</v>
      </c>
      <c r="K2383" s="8" t="s">
        <v>17</v>
      </c>
      <c r="L2383" s="7" t="s">
        <v>17</v>
      </c>
      <c r="M2383" s="7" t="s">
        <v>17</v>
      </c>
      <c r="N2383" s="9"/>
      <c r="O2383" s="9"/>
      <c r="P2383" s="9"/>
      <c r="Q2383" s="9"/>
      <c r="R2383" s="10" t="s">
        <v>17</v>
      </c>
      <c r="S2383" s="10" t="s">
        <v>17</v>
      </c>
      <c r="T2383" s="11" t="s">
        <v>17</v>
      </c>
      <c r="U2383" s="47"/>
      <c r="V2383" s="47"/>
      <c r="W2383" s="47"/>
      <c r="X2383" s="47"/>
      <c r="Y2383" s="47"/>
      <c r="Z2383" s="47"/>
      <c r="AA2383" s="47"/>
      <c r="AB2383" s="47"/>
      <c r="AC2383" s="47"/>
      <c r="AD2383" s="47"/>
      <c r="AE2383" s="47"/>
      <c r="AF2383" s="47"/>
    </row>
    <row r="2384" spans="1:32" s="5" customFormat="1" ht="42.75">
      <c r="A2384" s="6">
        <v>1</v>
      </c>
      <c r="B2384" s="6"/>
      <c r="C2384" s="7" t="s">
        <v>2705</v>
      </c>
      <c r="D2384" s="8" t="s">
        <v>17</v>
      </c>
      <c r="E2384" s="9"/>
      <c r="F2384" s="9"/>
      <c r="G2384" s="9"/>
      <c r="H2384" s="10" t="s">
        <v>17</v>
      </c>
      <c r="I2384" s="9"/>
      <c r="J2384" s="10" t="s">
        <v>17</v>
      </c>
      <c r="K2384" s="8" t="s">
        <v>22</v>
      </c>
      <c r="L2384" s="7" t="s">
        <v>2706</v>
      </c>
      <c r="M2384" s="7" t="s">
        <v>229</v>
      </c>
      <c r="N2384" s="9">
        <v>14600</v>
      </c>
      <c r="O2384" s="9">
        <v>7400</v>
      </c>
      <c r="P2384" s="9">
        <v>5394</v>
      </c>
      <c r="Q2384" s="9">
        <v>4406</v>
      </c>
      <c r="R2384" s="13">
        <v>30.2</v>
      </c>
      <c r="S2384" s="13">
        <v>-40.5</v>
      </c>
      <c r="T2384" s="11" t="s">
        <v>3167</v>
      </c>
      <c r="U2384" s="47"/>
      <c r="V2384" s="47"/>
      <c r="W2384" s="47"/>
      <c r="X2384" s="47"/>
      <c r="Y2384" s="47"/>
      <c r="Z2384" s="47"/>
      <c r="AA2384" s="47"/>
      <c r="AB2384" s="47"/>
      <c r="AC2384" s="47"/>
      <c r="AD2384" s="47"/>
      <c r="AE2384" s="47"/>
      <c r="AF2384" s="47"/>
    </row>
    <row r="2385" spans="1:32" s="5" customFormat="1">
      <c r="A2385" s="6">
        <v>1</v>
      </c>
      <c r="B2385" s="6"/>
      <c r="C2385" s="6"/>
      <c r="D2385" s="8" t="s">
        <v>17</v>
      </c>
      <c r="E2385" s="9"/>
      <c r="F2385" s="9"/>
      <c r="G2385" s="9"/>
      <c r="H2385" s="10" t="s">
        <v>17</v>
      </c>
      <c r="I2385" s="9"/>
      <c r="J2385" s="10" t="s">
        <v>17</v>
      </c>
      <c r="K2385" s="8" t="s">
        <v>22</v>
      </c>
      <c r="L2385" s="7" t="s">
        <v>222</v>
      </c>
      <c r="M2385" s="7" t="s">
        <v>91</v>
      </c>
      <c r="N2385" s="9">
        <v>245</v>
      </c>
      <c r="O2385" s="9">
        <v>95</v>
      </c>
      <c r="P2385" s="9">
        <v>125</v>
      </c>
      <c r="Q2385" s="9">
        <v>120</v>
      </c>
      <c r="R2385" s="13">
        <v>49</v>
      </c>
      <c r="S2385" s="13">
        <v>26.3</v>
      </c>
      <c r="T2385" s="11" t="s">
        <v>3701</v>
      </c>
      <c r="U2385" s="47"/>
      <c r="V2385" s="47"/>
      <c r="W2385" s="47"/>
      <c r="X2385" s="47"/>
      <c r="Y2385" s="47"/>
      <c r="Z2385" s="47"/>
      <c r="AA2385" s="47"/>
      <c r="AB2385" s="47"/>
      <c r="AC2385" s="47"/>
      <c r="AD2385" s="47"/>
      <c r="AE2385" s="47"/>
      <c r="AF2385" s="47"/>
    </row>
    <row r="2386" spans="1:32" s="5" customFormat="1" ht="28.5">
      <c r="A2386" s="6">
        <v>1</v>
      </c>
      <c r="B2386" s="6"/>
      <c r="C2386" s="6"/>
      <c r="D2386" s="8" t="s">
        <v>17</v>
      </c>
      <c r="E2386" s="9"/>
      <c r="F2386" s="9"/>
      <c r="G2386" s="9"/>
      <c r="H2386" s="10" t="s">
        <v>17</v>
      </c>
      <c r="I2386" s="9"/>
      <c r="J2386" s="10" t="s">
        <v>17</v>
      </c>
      <c r="K2386" s="8" t="s">
        <v>22</v>
      </c>
      <c r="L2386" s="7" t="s">
        <v>2696</v>
      </c>
      <c r="M2386" s="7" t="s">
        <v>2697</v>
      </c>
      <c r="N2386" s="9">
        <v>650000</v>
      </c>
      <c r="O2386" s="9">
        <v>283000</v>
      </c>
      <c r="P2386" s="9">
        <v>100000</v>
      </c>
      <c r="Q2386" s="9">
        <v>287290</v>
      </c>
      <c r="R2386" s="13">
        <v>44.2</v>
      </c>
      <c r="S2386" s="13">
        <v>1.5</v>
      </c>
      <c r="T2386" s="11" t="s">
        <v>3702</v>
      </c>
      <c r="U2386" s="47"/>
      <c r="V2386" s="47"/>
      <c r="W2386" s="47"/>
      <c r="X2386" s="47"/>
      <c r="Y2386" s="47"/>
      <c r="Z2386" s="47"/>
      <c r="AA2386" s="47"/>
      <c r="AB2386" s="47"/>
      <c r="AC2386" s="47"/>
      <c r="AD2386" s="47"/>
      <c r="AE2386" s="47"/>
      <c r="AF2386" s="47"/>
    </row>
    <row r="2387" spans="1:32" s="5" customFormat="1" ht="28.5">
      <c r="A2387" s="6">
        <v>1</v>
      </c>
      <c r="B2387" s="6"/>
      <c r="C2387" s="6"/>
      <c r="D2387" s="8" t="s">
        <v>17</v>
      </c>
      <c r="E2387" s="9"/>
      <c r="F2387" s="9"/>
      <c r="G2387" s="9"/>
      <c r="H2387" s="10" t="s">
        <v>17</v>
      </c>
      <c r="I2387" s="9"/>
      <c r="J2387" s="10" t="s">
        <v>17</v>
      </c>
      <c r="K2387" s="8" t="s">
        <v>22</v>
      </c>
      <c r="L2387" s="7" t="s">
        <v>2703</v>
      </c>
      <c r="M2387" s="7" t="s">
        <v>2697</v>
      </c>
      <c r="N2387" s="9">
        <v>46000</v>
      </c>
      <c r="O2387" s="9">
        <v>22950</v>
      </c>
      <c r="P2387" s="9">
        <v>19615</v>
      </c>
      <c r="Q2387" s="9">
        <v>15374</v>
      </c>
      <c r="R2387" s="13">
        <v>33.4</v>
      </c>
      <c r="S2387" s="13">
        <v>-33</v>
      </c>
      <c r="T2387" s="11" t="s">
        <v>3703</v>
      </c>
      <c r="U2387" s="47"/>
      <c r="V2387" s="47"/>
      <c r="W2387" s="47"/>
      <c r="X2387" s="47"/>
      <c r="Y2387" s="47"/>
      <c r="Z2387" s="47"/>
      <c r="AA2387" s="47"/>
      <c r="AB2387" s="47"/>
      <c r="AC2387" s="47"/>
      <c r="AD2387" s="47"/>
      <c r="AE2387" s="47"/>
      <c r="AF2387" s="47"/>
    </row>
    <row r="2388" spans="1:32" s="5" customFormat="1" ht="42.75">
      <c r="A2388" s="6">
        <v>1</v>
      </c>
      <c r="B2388" s="6"/>
      <c r="C2388" s="6"/>
      <c r="D2388" s="8" t="s">
        <v>17</v>
      </c>
      <c r="E2388" s="9"/>
      <c r="F2388" s="9"/>
      <c r="G2388" s="9"/>
      <c r="H2388" s="10" t="s">
        <v>17</v>
      </c>
      <c r="I2388" s="9"/>
      <c r="J2388" s="10" t="s">
        <v>17</v>
      </c>
      <c r="K2388" s="8" t="s">
        <v>22</v>
      </c>
      <c r="L2388" s="7" t="s">
        <v>2409</v>
      </c>
      <c r="M2388" s="7" t="s">
        <v>39</v>
      </c>
      <c r="N2388" s="9">
        <v>44</v>
      </c>
      <c r="O2388" s="9">
        <v>11</v>
      </c>
      <c r="P2388" s="9">
        <v>17</v>
      </c>
      <c r="Q2388" s="9">
        <v>21</v>
      </c>
      <c r="R2388" s="13">
        <v>47.7</v>
      </c>
      <c r="S2388" s="13">
        <v>90.9</v>
      </c>
      <c r="T2388" s="11" t="s">
        <v>3704</v>
      </c>
      <c r="U2388" s="47"/>
      <c r="V2388" s="47"/>
      <c r="W2388" s="47"/>
      <c r="X2388" s="47"/>
      <c r="Y2388" s="47"/>
      <c r="Z2388" s="47"/>
      <c r="AA2388" s="47"/>
      <c r="AB2388" s="47"/>
      <c r="AC2388" s="47"/>
      <c r="AD2388" s="47"/>
      <c r="AE2388" s="47"/>
      <c r="AF2388" s="47"/>
    </row>
    <row r="2389" spans="1:32" s="5" customFormat="1" ht="85.5">
      <c r="A2389" s="6">
        <v>1</v>
      </c>
      <c r="B2389" s="6"/>
      <c r="C2389" s="7" t="s">
        <v>2707</v>
      </c>
      <c r="D2389" s="8" t="s">
        <v>285</v>
      </c>
      <c r="E2389" s="9">
        <v>14731946</v>
      </c>
      <c r="F2389" s="9">
        <v>19053347</v>
      </c>
      <c r="G2389" s="9">
        <f>IFERROR(F2389-E2389,0)</f>
        <v>4321401</v>
      </c>
      <c r="H2389" s="36">
        <f>IFERROR((F2389/E2389-1)*100,0)</f>
        <v>29.333538148999459</v>
      </c>
      <c r="I2389" s="9">
        <v>40877847</v>
      </c>
      <c r="J2389" s="12">
        <v>46.6</v>
      </c>
      <c r="K2389" s="8" t="s">
        <v>17</v>
      </c>
      <c r="L2389" s="7" t="s">
        <v>17</v>
      </c>
      <c r="M2389" s="7" t="s">
        <v>17</v>
      </c>
      <c r="N2389" s="9"/>
      <c r="O2389" s="9"/>
      <c r="P2389" s="9"/>
      <c r="Q2389" s="9"/>
      <c r="R2389" s="10" t="s">
        <v>17</v>
      </c>
      <c r="S2389" s="10" t="s">
        <v>17</v>
      </c>
      <c r="T2389" s="11" t="s">
        <v>17</v>
      </c>
      <c r="U2389" s="47"/>
      <c r="V2389" s="47"/>
      <c r="W2389" s="47"/>
      <c r="X2389" s="47"/>
      <c r="Y2389" s="47"/>
      <c r="Z2389" s="47"/>
      <c r="AA2389" s="47"/>
      <c r="AB2389" s="47"/>
      <c r="AC2389" s="47"/>
      <c r="AD2389" s="47"/>
      <c r="AE2389" s="47"/>
      <c r="AF2389" s="47"/>
    </row>
    <row r="2390" spans="1:32" s="5" customFormat="1">
      <c r="A2390" s="6">
        <v>1</v>
      </c>
      <c r="B2390" s="6"/>
      <c r="C2390" s="7"/>
      <c r="D2390" s="6"/>
      <c r="E2390" s="6"/>
      <c r="F2390" s="6"/>
      <c r="G2390" s="6"/>
      <c r="H2390" s="6"/>
      <c r="I2390" s="6"/>
      <c r="J2390" s="6"/>
      <c r="K2390" s="6"/>
      <c r="L2390" s="6"/>
      <c r="M2390" s="6"/>
      <c r="N2390" s="6"/>
      <c r="O2390" s="6"/>
      <c r="P2390" s="6"/>
      <c r="Q2390" s="6"/>
      <c r="R2390" s="6"/>
      <c r="S2390" s="6"/>
      <c r="T2390" s="6"/>
      <c r="U2390" s="47"/>
      <c r="V2390" s="47"/>
      <c r="W2390" s="47"/>
      <c r="X2390" s="47"/>
      <c r="Y2390" s="47"/>
      <c r="Z2390" s="47"/>
      <c r="AA2390" s="47"/>
      <c r="AB2390" s="47"/>
      <c r="AC2390" s="47"/>
      <c r="AD2390" s="47"/>
      <c r="AE2390" s="47"/>
      <c r="AF2390" s="47"/>
    </row>
    <row r="2391" spans="1:32" s="5" customFormat="1" ht="42.75">
      <c r="A2391" s="6">
        <v>1</v>
      </c>
      <c r="B2391" s="6"/>
      <c r="C2391" s="7" t="s">
        <v>2708</v>
      </c>
      <c r="D2391" s="8" t="s">
        <v>17</v>
      </c>
      <c r="E2391" s="9"/>
      <c r="F2391" s="9"/>
      <c r="G2391" s="9"/>
      <c r="H2391" s="10" t="s">
        <v>17</v>
      </c>
      <c r="I2391" s="9"/>
      <c r="J2391" s="10" t="s">
        <v>17</v>
      </c>
      <c r="K2391" s="8" t="s">
        <v>22</v>
      </c>
      <c r="L2391" s="7" t="s">
        <v>222</v>
      </c>
      <c r="M2391" s="7" t="s">
        <v>91</v>
      </c>
      <c r="N2391" s="9">
        <v>160</v>
      </c>
      <c r="O2391" s="9">
        <v>47</v>
      </c>
      <c r="P2391" s="9">
        <v>166</v>
      </c>
      <c r="Q2391" s="9">
        <v>6</v>
      </c>
      <c r="R2391" s="13">
        <v>3.8</v>
      </c>
      <c r="S2391" s="13">
        <v>-87.2</v>
      </c>
      <c r="T2391" s="11" t="s">
        <v>3684</v>
      </c>
      <c r="U2391" s="47"/>
      <c r="V2391" s="47"/>
      <c r="W2391" s="47"/>
      <c r="X2391" s="47"/>
      <c r="Y2391" s="47"/>
      <c r="Z2391" s="47"/>
      <c r="AA2391" s="47"/>
      <c r="AB2391" s="47"/>
      <c r="AC2391" s="47"/>
      <c r="AD2391" s="47"/>
      <c r="AE2391" s="47"/>
      <c r="AF2391" s="47"/>
    </row>
    <row r="2392" spans="1:32" s="5" customFormat="1" ht="42.75">
      <c r="A2392" s="6">
        <v>1</v>
      </c>
      <c r="B2392" s="6"/>
      <c r="C2392" s="6"/>
      <c r="D2392" s="8" t="s">
        <v>17</v>
      </c>
      <c r="E2392" s="9"/>
      <c r="F2392" s="9"/>
      <c r="G2392" s="9"/>
      <c r="H2392" s="10" t="s">
        <v>17</v>
      </c>
      <c r="I2392" s="9"/>
      <c r="J2392" s="10" t="s">
        <v>17</v>
      </c>
      <c r="K2392" s="8" t="s">
        <v>22</v>
      </c>
      <c r="L2392" s="7" t="s">
        <v>2696</v>
      </c>
      <c r="M2392" s="7" t="s">
        <v>2697</v>
      </c>
      <c r="N2392" s="9">
        <v>90000</v>
      </c>
      <c r="O2392" s="9">
        <v>50000</v>
      </c>
      <c r="P2392" s="9">
        <v>44066</v>
      </c>
      <c r="Q2392" s="9">
        <v>47161</v>
      </c>
      <c r="R2392" s="13">
        <v>52.4</v>
      </c>
      <c r="S2392" s="13">
        <v>-5.7</v>
      </c>
      <c r="T2392" s="11" t="s">
        <v>3685</v>
      </c>
      <c r="U2392" s="47"/>
      <c r="V2392" s="47"/>
      <c r="W2392" s="47"/>
      <c r="X2392" s="47"/>
      <c r="Y2392" s="47"/>
      <c r="Z2392" s="47"/>
      <c r="AA2392" s="47"/>
      <c r="AB2392" s="47"/>
      <c r="AC2392" s="47"/>
      <c r="AD2392" s="47"/>
      <c r="AE2392" s="47"/>
      <c r="AF2392" s="47"/>
    </row>
    <row r="2393" spans="1:32" s="5" customFormat="1">
      <c r="A2393" s="6">
        <v>1</v>
      </c>
      <c r="B2393" s="6"/>
      <c r="C2393" s="6"/>
      <c r="D2393" s="8" t="s">
        <v>17</v>
      </c>
      <c r="E2393" s="9"/>
      <c r="F2393" s="9"/>
      <c r="G2393" s="9"/>
      <c r="H2393" s="10" t="s">
        <v>17</v>
      </c>
      <c r="I2393" s="9"/>
      <c r="J2393" s="10" t="s">
        <v>17</v>
      </c>
      <c r="K2393" s="8" t="s">
        <v>22</v>
      </c>
      <c r="L2393" s="7" t="s">
        <v>2703</v>
      </c>
      <c r="M2393" s="7" t="s">
        <v>2697</v>
      </c>
      <c r="N2393" s="9">
        <v>25650</v>
      </c>
      <c r="O2393" s="9">
        <v>15575</v>
      </c>
      <c r="P2393" s="9">
        <v>11921</v>
      </c>
      <c r="Q2393" s="9">
        <v>17751</v>
      </c>
      <c r="R2393" s="13">
        <v>69.2</v>
      </c>
      <c r="S2393" s="13">
        <v>14</v>
      </c>
      <c r="T2393" s="11" t="s">
        <v>3705</v>
      </c>
      <c r="U2393" s="47"/>
      <c r="V2393" s="47"/>
      <c r="W2393" s="47"/>
      <c r="X2393" s="47"/>
      <c r="Y2393" s="47"/>
      <c r="Z2393" s="47"/>
      <c r="AA2393" s="47"/>
      <c r="AB2393" s="47"/>
      <c r="AC2393" s="47"/>
      <c r="AD2393" s="47"/>
      <c r="AE2393" s="47"/>
      <c r="AF2393" s="47"/>
    </row>
    <row r="2394" spans="1:32" s="5" customFormat="1" ht="28.5">
      <c r="A2394" s="6">
        <v>1</v>
      </c>
      <c r="B2394" s="6"/>
      <c r="C2394" s="6"/>
      <c r="D2394" s="8" t="s">
        <v>17</v>
      </c>
      <c r="E2394" s="9"/>
      <c r="F2394" s="9"/>
      <c r="G2394" s="9"/>
      <c r="H2394" s="10" t="s">
        <v>17</v>
      </c>
      <c r="I2394" s="9"/>
      <c r="J2394" s="10" t="s">
        <v>17</v>
      </c>
      <c r="K2394" s="8" t="s">
        <v>22</v>
      </c>
      <c r="L2394" s="7" t="s">
        <v>2409</v>
      </c>
      <c r="M2394" s="7" t="s">
        <v>39</v>
      </c>
      <c r="N2394" s="9">
        <v>24</v>
      </c>
      <c r="O2394" s="9">
        <v>13</v>
      </c>
      <c r="P2394" s="9">
        <v>17</v>
      </c>
      <c r="Q2394" s="9">
        <v>8</v>
      </c>
      <c r="R2394" s="13">
        <v>33.299999999999997</v>
      </c>
      <c r="S2394" s="13">
        <v>-38.5</v>
      </c>
      <c r="T2394" s="11" t="s">
        <v>3686</v>
      </c>
      <c r="U2394" s="47"/>
      <c r="V2394" s="47"/>
      <c r="W2394" s="47"/>
      <c r="X2394" s="47"/>
      <c r="Y2394" s="47"/>
      <c r="Z2394" s="47"/>
      <c r="AA2394" s="47"/>
      <c r="AB2394" s="47"/>
      <c r="AC2394" s="47"/>
      <c r="AD2394" s="47"/>
      <c r="AE2394" s="47"/>
      <c r="AF2394" s="47"/>
    </row>
    <row r="2395" spans="1:32" s="5" customFormat="1">
      <c r="A2395" s="6">
        <v>1</v>
      </c>
      <c r="B2395" s="6"/>
      <c r="C2395" s="6"/>
      <c r="D2395" s="8" t="s">
        <v>17</v>
      </c>
      <c r="E2395" s="9"/>
      <c r="F2395" s="9"/>
      <c r="G2395" s="9"/>
      <c r="H2395" s="10" t="s">
        <v>17</v>
      </c>
      <c r="I2395" s="9"/>
      <c r="J2395" s="10" t="s">
        <v>17</v>
      </c>
      <c r="K2395" s="8" t="s">
        <v>22</v>
      </c>
      <c r="L2395" s="7" t="s">
        <v>2709</v>
      </c>
      <c r="M2395" s="7" t="s">
        <v>931</v>
      </c>
      <c r="N2395" s="9">
        <v>160000</v>
      </c>
      <c r="O2395" s="9">
        <v>0</v>
      </c>
      <c r="P2395" s="9">
        <v>0</v>
      </c>
      <c r="Q2395" s="9">
        <v>0</v>
      </c>
      <c r="R2395" s="10" t="s">
        <v>25</v>
      </c>
      <c r="S2395" s="13">
        <v>0</v>
      </c>
      <c r="T2395" s="11" t="s">
        <v>17</v>
      </c>
      <c r="U2395" s="47"/>
      <c r="V2395" s="47"/>
      <c r="W2395" s="47"/>
      <c r="X2395" s="47"/>
      <c r="Y2395" s="47"/>
      <c r="Z2395" s="47"/>
      <c r="AA2395" s="47"/>
      <c r="AB2395" s="47"/>
      <c r="AC2395" s="47"/>
      <c r="AD2395" s="47"/>
      <c r="AE2395" s="47"/>
      <c r="AF2395" s="47"/>
    </row>
    <row r="2396" spans="1:32" s="5" customFormat="1">
      <c r="A2396" s="6">
        <v>1</v>
      </c>
      <c r="B2396" s="6"/>
      <c r="C2396" s="6"/>
      <c r="D2396" s="8" t="s">
        <v>17</v>
      </c>
      <c r="E2396" s="9"/>
      <c r="F2396" s="9"/>
      <c r="G2396" s="9"/>
      <c r="H2396" s="10" t="s">
        <v>17</v>
      </c>
      <c r="I2396" s="9"/>
      <c r="J2396" s="10" t="s">
        <v>17</v>
      </c>
      <c r="K2396" s="8" t="s">
        <v>22</v>
      </c>
      <c r="L2396" s="7" t="s">
        <v>2698</v>
      </c>
      <c r="M2396" s="7" t="s">
        <v>931</v>
      </c>
      <c r="N2396" s="9">
        <v>100</v>
      </c>
      <c r="O2396" s="9">
        <v>40</v>
      </c>
      <c r="P2396" s="9">
        <v>43</v>
      </c>
      <c r="Q2396" s="9">
        <v>40</v>
      </c>
      <c r="R2396" s="13">
        <v>40</v>
      </c>
      <c r="S2396" s="13">
        <v>0</v>
      </c>
      <c r="T2396" s="11" t="s">
        <v>17</v>
      </c>
      <c r="U2396" s="47"/>
      <c r="V2396" s="47"/>
      <c r="W2396" s="47"/>
      <c r="X2396" s="47"/>
      <c r="Y2396" s="47"/>
      <c r="Z2396" s="47"/>
      <c r="AA2396" s="47"/>
      <c r="AB2396" s="47"/>
      <c r="AC2396" s="47"/>
      <c r="AD2396" s="47"/>
      <c r="AE2396" s="47"/>
      <c r="AF2396" s="47"/>
    </row>
    <row r="2397" spans="1:32" s="5" customFormat="1" ht="28.5">
      <c r="A2397" s="6">
        <v>1</v>
      </c>
      <c r="B2397" s="6"/>
      <c r="C2397" s="7" t="s">
        <v>2710</v>
      </c>
      <c r="D2397" s="8" t="s">
        <v>285</v>
      </c>
      <c r="E2397" s="9">
        <v>5498026</v>
      </c>
      <c r="F2397" s="9">
        <v>6934936</v>
      </c>
      <c r="G2397" s="9">
        <f>IFERROR(F2397-E2397,0)</f>
        <v>1436910</v>
      </c>
      <c r="H2397" s="36">
        <f>IFERROR((F2397/E2397-1)*100,0)</f>
        <v>26.135016458634432</v>
      </c>
      <c r="I2397" s="9">
        <v>15813927</v>
      </c>
      <c r="J2397" s="12">
        <v>43.9</v>
      </c>
      <c r="K2397" s="8" t="s">
        <v>17</v>
      </c>
      <c r="L2397" s="7" t="s">
        <v>17</v>
      </c>
      <c r="M2397" s="7" t="s">
        <v>17</v>
      </c>
      <c r="N2397" s="9"/>
      <c r="O2397" s="9"/>
      <c r="P2397" s="9"/>
      <c r="Q2397" s="9"/>
      <c r="R2397" s="10" t="s">
        <v>17</v>
      </c>
      <c r="S2397" s="10" t="s">
        <v>17</v>
      </c>
      <c r="T2397" s="11" t="s">
        <v>17</v>
      </c>
      <c r="U2397" s="47"/>
      <c r="V2397" s="47"/>
      <c r="W2397" s="47"/>
      <c r="X2397" s="47"/>
      <c r="Y2397" s="47"/>
      <c r="Z2397" s="47"/>
      <c r="AA2397" s="47"/>
      <c r="AB2397" s="47"/>
      <c r="AC2397" s="47"/>
      <c r="AD2397" s="47"/>
      <c r="AE2397" s="47"/>
      <c r="AF2397" s="47"/>
    </row>
    <row r="2398" spans="1:32" s="5" customFormat="1" ht="42.75">
      <c r="A2398" s="6">
        <v>1</v>
      </c>
      <c r="B2398" s="6"/>
      <c r="C2398" s="7" t="s">
        <v>2711</v>
      </c>
      <c r="D2398" s="8" t="s">
        <v>17</v>
      </c>
      <c r="E2398" s="9"/>
      <c r="F2398" s="9"/>
      <c r="G2398" s="9"/>
      <c r="H2398" s="10" t="s">
        <v>17</v>
      </c>
      <c r="I2398" s="9"/>
      <c r="J2398" s="10" t="s">
        <v>17</v>
      </c>
      <c r="K2398" s="8" t="s">
        <v>22</v>
      </c>
      <c r="L2398" s="7" t="s">
        <v>222</v>
      </c>
      <c r="M2398" s="7" t="s">
        <v>91</v>
      </c>
      <c r="N2398" s="9">
        <v>15</v>
      </c>
      <c r="O2398" s="9">
        <v>0</v>
      </c>
      <c r="P2398" s="9">
        <v>9</v>
      </c>
      <c r="Q2398" s="9">
        <v>14</v>
      </c>
      <c r="R2398" s="10">
        <v>93.3</v>
      </c>
      <c r="S2398" s="13" t="s">
        <v>25</v>
      </c>
      <c r="T2398" s="11" t="s">
        <v>3706</v>
      </c>
      <c r="U2398" s="47"/>
      <c r="V2398" s="47"/>
      <c r="W2398" s="47"/>
      <c r="X2398" s="47"/>
      <c r="Y2398" s="47"/>
      <c r="Z2398" s="47"/>
      <c r="AA2398" s="47"/>
      <c r="AB2398" s="47"/>
      <c r="AC2398" s="47"/>
      <c r="AD2398" s="47"/>
      <c r="AE2398" s="47"/>
      <c r="AF2398" s="47"/>
    </row>
    <row r="2399" spans="1:32" s="5" customFormat="1" ht="28.5">
      <c r="A2399" s="6">
        <v>1</v>
      </c>
      <c r="B2399" s="6"/>
      <c r="C2399" s="6"/>
      <c r="D2399" s="8" t="s">
        <v>17</v>
      </c>
      <c r="E2399" s="9"/>
      <c r="F2399" s="9"/>
      <c r="G2399" s="9"/>
      <c r="H2399" s="10" t="s">
        <v>17</v>
      </c>
      <c r="I2399" s="9"/>
      <c r="J2399" s="10" t="s">
        <v>17</v>
      </c>
      <c r="K2399" s="8" t="s">
        <v>22</v>
      </c>
      <c r="L2399" s="7" t="s">
        <v>2409</v>
      </c>
      <c r="M2399" s="7" t="s">
        <v>39</v>
      </c>
      <c r="N2399" s="9">
        <v>4</v>
      </c>
      <c r="O2399" s="9">
        <v>0</v>
      </c>
      <c r="P2399" s="9">
        <v>1</v>
      </c>
      <c r="Q2399" s="9">
        <v>1</v>
      </c>
      <c r="R2399" s="13">
        <v>25</v>
      </c>
      <c r="S2399" s="10" t="s">
        <v>25</v>
      </c>
      <c r="T2399" s="11" t="s">
        <v>2712</v>
      </c>
      <c r="U2399" s="47"/>
      <c r="V2399" s="47"/>
      <c r="W2399" s="47"/>
      <c r="X2399" s="47"/>
      <c r="Y2399" s="47"/>
      <c r="Z2399" s="47"/>
      <c r="AA2399" s="47"/>
      <c r="AB2399" s="47"/>
      <c r="AC2399" s="47"/>
      <c r="AD2399" s="47"/>
      <c r="AE2399" s="47"/>
      <c r="AF2399" s="47"/>
    </row>
    <row r="2400" spans="1:32" s="5" customFormat="1">
      <c r="A2400" s="6">
        <v>1</v>
      </c>
      <c r="B2400" s="6"/>
      <c r="C2400" s="6"/>
      <c r="D2400" s="8" t="s">
        <v>17</v>
      </c>
      <c r="E2400" s="9"/>
      <c r="F2400" s="9"/>
      <c r="G2400" s="9"/>
      <c r="H2400" s="10" t="s">
        <v>17</v>
      </c>
      <c r="I2400" s="9"/>
      <c r="J2400" s="10" t="s">
        <v>17</v>
      </c>
      <c r="K2400" s="8" t="s">
        <v>22</v>
      </c>
      <c r="L2400" s="7" t="s">
        <v>2713</v>
      </c>
      <c r="M2400" s="7" t="s">
        <v>1512</v>
      </c>
      <c r="N2400" s="9">
        <v>48</v>
      </c>
      <c r="O2400" s="9">
        <v>22</v>
      </c>
      <c r="P2400" s="9">
        <v>54</v>
      </c>
      <c r="Q2400" s="9">
        <v>9</v>
      </c>
      <c r="R2400" s="13">
        <v>18.8</v>
      </c>
      <c r="S2400" s="13">
        <v>-59.1</v>
      </c>
      <c r="T2400" s="11" t="s">
        <v>2714</v>
      </c>
      <c r="U2400" s="47"/>
      <c r="V2400" s="47"/>
      <c r="W2400" s="47"/>
      <c r="X2400" s="47"/>
      <c r="Y2400" s="47"/>
      <c r="Z2400" s="47"/>
      <c r="AA2400" s="47"/>
      <c r="AB2400" s="47"/>
      <c r="AC2400" s="47"/>
      <c r="AD2400" s="47"/>
      <c r="AE2400" s="47"/>
      <c r="AF2400" s="47"/>
    </row>
    <row r="2401" spans="1:32" s="5" customFormat="1">
      <c r="A2401" s="6">
        <v>1</v>
      </c>
      <c r="B2401" s="6"/>
      <c r="C2401" s="6"/>
      <c r="D2401" s="8" t="s">
        <v>17</v>
      </c>
      <c r="E2401" s="9"/>
      <c r="F2401" s="9"/>
      <c r="G2401" s="9"/>
      <c r="H2401" s="10" t="s">
        <v>17</v>
      </c>
      <c r="I2401" s="9"/>
      <c r="J2401" s="10" t="s">
        <v>17</v>
      </c>
      <c r="K2401" s="8" t="s">
        <v>22</v>
      </c>
      <c r="L2401" s="7" t="s">
        <v>2715</v>
      </c>
      <c r="M2401" s="7" t="s">
        <v>2716</v>
      </c>
      <c r="N2401" s="9">
        <v>1</v>
      </c>
      <c r="O2401" s="9">
        <v>0</v>
      </c>
      <c r="P2401" s="9">
        <v>0</v>
      </c>
      <c r="Q2401" s="9">
        <v>0</v>
      </c>
      <c r="R2401" s="10" t="s">
        <v>25</v>
      </c>
      <c r="S2401" s="13">
        <v>0</v>
      </c>
      <c r="T2401" s="11" t="s">
        <v>17</v>
      </c>
      <c r="U2401" s="47"/>
      <c r="V2401" s="47"/>
      <c r="W2401" s="47"/>
      <c r="X2401" s="47"/>
      <c r="Y2401" s="47"/>
      <c r="Z2401" s="47"/>
      <c r="AA2401" s="47"/>
      <c r="AB2401" s="47"/>
      <c r="AC2401" s="47"/>
      <c r="AD2401" s="47"/>
      <c r="AE2401" s="47"/>
      <c r="AF2401" s="47"/>
    </row>
    <row r="2402" spans="1:32" s="5" customFormat="1" ht="42.75">
      <c r="A2402" s="6">
        <v>1</v>
      </c>
      <c r="B2402" s="6"/>
      <c r="C2402" s="7" t="s">
        <v>2717</v>
      </c>
      <c r="D2402" s="8" t="s">
        <v>285</v>
      </c>
      <c r="E2402" s="9">
        <v>9653640</v>
      </c>
      <c r="F2402" s="9">
        <v>11038905</v>
      </c>
      <c r="G2402" s="9">
        <f>IFERROR(F2402-E2402,0)</f>
        <v>1385265</v>
      </c>
      <c r="H2402" s="36">
        <f>IFERROR((F2402/E2402-1)*100,0)</f>
        <v>14.349664996830214</v>
      </c>
      <c r="I2402" s="9">
        <v>26583411</v>
      </c>
      <c r="J2402" s="12">
        <v>41.5</v>
      </c>
      <c r="K2402" s="8" t="s">
        <v>17</v>
      </c>
      <c r="L2402" s="7" t="s">
        <v>17</v>
      </c>
      <c r="M2402" s="7" t="s">
        <v>17</v>
      </c>
      <c r="N2402" s="9"/>
      <c r="O2402" s="9"/>
      <c r="P2402" s="9"/>
      <c r="Q2402" s="9"/>
      <c r="R2402" s="10" t="s">
        <v>17</v>
      </c>
      <c r="S2402" s="10" t="s">
        <v>17</v>
      </c>
      <c r="T2402" s="11" t="s">
        <v>17</v>
      </c>
      <c r="U2402" s="47"/>
      <c r="V2402" s="47"/>
      <c r="W2402" s="47"/>
      <c r="X2402" s="47"/>
      <c r="Y2402" s="47"/>
      <c r="Z2402" s="47"/>
      <c r="AA2402" s="47"/>
      <c r="AB2402" s="47"/>
      <c r="AC2402" s="47"/>
      <c r="AD2402" s="47"/>
      <c r="AE2402" s="47"/>
      <c r="AF2402" s="47"/>
    </row>
    <row r="2403" spans="1:32" s="5" customFormat="1" ht="71.25">
      <c r="A2403" s="6">
        <v>1</v>
      </c>
      <c r="B2403" s="6"/>
      <c r="C2403" s="7" t="s">
        <v>2718</v>
      </c>
      <c r="D2403" s="8" t="s">
        <v>17</v>
      </c>
      <c r="E2403" s="9"/>
      <c r="F2403" s="9"/>
      <c r="G2403" s="9"/>
      <c r="H2403" s="10" t="s">
        <v>17</v>
      </c>
      <c r="I2403" s="9"/>
      <c r="J2403" s="10" t="s">
        <v>17</v>
      </c>
      <c r="K2403" s="8" t="s">
        <v>22</v>
      </c>
      <c r="L2403" s="7" t="s">
        <v>222</v>
      </c>
      <c r="M2403" s="7" t="s">
        <v>91</v>
      </c>
      <c r="N2403" s="9">
        <v>320</v>
      </c>
      <c r="O2403" s="9">
        <v>190</v>
      </c>
      <c r="P2403" s="9">
        <v>25</v>
      </c>
      <c r="Q2403" s="9">
        <v>34</v>
      </c>
      <c r="R2403" s="10">
        <v>10.6</v>
      </c>
      <c r="S2403" s="10">
        <v>-82.1</v>
      </c>
      <c r="T2403" s="11" t="s">
        <v>3687</v>
      </c>
      <c r="U2403" s="47"/>
      <c r="V2403" s="47"/>
      <c r="W2403" s="47"/>
      <c r="X2403" s="47"/>
      <c r="Y2403" s="47"/>
      <c r="Z2403" s="47"/>
      <c r="AA2403" s="47"/>
      <c r="AB2403" s="47"/>
      <c r="AC2403" s="47"/>
      <c r="AD2403" s="47"/>
      <c r="AE2403" s="47"/>
      <c r="AF2403" s="47"/>
    </row>
    <row r="2404" spans="1:32" s="5" customFormat="1">
      <c r="A2404" s="6">
        <v>1</v>
      </c>
      <c r="B2404" s="6"/>
      <c r="C2404" s="6"/>
      <c r="D2404" s="8" t="s">
        <v>17</v>
      </c>
      <c r="E2404" s="9"/>
      <c r="F2404" s="9"/>
      <c r="G2404" s="9"/>
      <c r="H2404" s="10" t="s">
        <v>17</v>
      </c>
      <c r="I2404" s="9"/>
      <c r="J2404" s="10" t="s">
        <v>17</v>
      </c>
      <c r="K2404" s="8" t="s">
        <v>22</v>
      </c>
      <c r="L2404" s="7" t="s">
        <v>2696</v>
      </c>
      <c r="M2404" s="7" t="s">
        <v>2697</v>
      </c>
      <c r="N2404" s="9">
        <v>45000</v>
      </c>
      <c r="O2404" s="9">
        <v>12000</v>
      </c>
      <c r="P2404" s="9">
        <v>12224</v>
      </c>
      <c r="Q2404" s="9">
        <v>12308</v>
      </c>
      <c r="R2404" s="13">
        <v>27.4</v>
      </c>
      <c r="S2404" s="13">
        <v>2.6</v>
      </c>
      <c r="T2404" s="11" t="s">
        <v>3707</v>
      </c>
      <c r="U2404" s="47"/>
      <c r="V2404" s="47"/>
      <c r="W2404" s="47"/>
      <c r="X2404" s="47"/>
      <c r="Y2404" s="47"/>
      <c r="Z2404" s="47"/>
      <c r="AA2404" s="47"/>
      <c r="AB2404" s="47"/>
      <c r="AC2404" s="47"/>
      <c r="AD2404" s="47"/>
      <c r="AE2404" s="47"/>
      <c r="AF2404" s="47"/>
    </row>
    <row r="2405" spans="1:32" s="5" customFormat="1">
      <c r="A2405" s="6">
        <v>1</v>
      </c>
      <c r="B2405" s="6"/>
      <c r="C2405" s="6"/>
      <c r="D2405" s="8" t="s">
        <v>17</v>
      </c>
      <c r="E2405" s="9"/>
      <c r="F2405" s="9"/>
      <c r="G2405" s="9"/>
      <c r="H2405" s="10" t="s">
        <v>17</v>
      </c>
      <c r="I2405" s="9"/>
      <c r="J2405" s="10" t="s">
        <v>17</v>
      </c>
      <c r="K2405" s="8" t="s">
        <v>22</v>
      </c>
      <c r="L2405" s="7" t="s">
        <v>2703</v>
      </c>
      <c r="M2405" s="7" t="s">
        <v>2697</v>
      </c>
      <c r="N2405" s="9">
        <v>8900</v>
      </c>
      <c r="O2405" s="9">
        <v>4200</v>
      </c>
      <c r="P2405" s="9">
        <v>4322</v>
      </c>
      <c r="Q2405" s="9">
        <v>5043</v>
      </c>
      <c r="R2405" s="13">
        <v>56.7</v>
      </c>
      <c r="S2405" s="13">
        <v>20.100000000000001</v>
      </c>
      <c r="T2405" s="11" t="s">
        <v>3707</v>
      </c>
      <c r="U2405" s="47"/>
      <c r="V2405" s="47"/>
      <c r="W2405" s="47"/>
      <c r="X2405" s="47"/>
      <c r="Y2405" s="47"/>
      <c r="Z2405" s="47"/>
      <c r="AA2405" s="47"/>
      <c r="AB2405" s="47"/>
      <c r="AC2405" s="47"/>
      <c r="AD2405" s="47"/>
      <c r="AE2405" s="47"/>
      <c r="AF2405" s="47"/>
    </row>
    <row r="2406" spans="1:32" s="5" customFormat="1" ht="28.5">
      <c r="A2406" s="6">
        <v>1</v>
      </c>
      <c r="B2406" s="6"/>
      <c r="C2406" s="6"/>
      <c r="D2406" s="8" t="s">
        <v>17</v>
      </c>
      <c r="E2406" s="9"/>
      <c r="F2406" s="9"/>
      <c r="G2406" s="9"/>
      <c r="H2406" s="10" t="s">
        <v>17</v>
      </c>
      <c r="I2406" s="9"/>
      <c r="J2406" s="10" t="s">
        <v>17</v>
      </c>
      <c r="K2406" s="8" t="s">
        <v>22</v>
      </c>
      <c r="L2406" s="7" t="s">
        <v>2409</v>
      </c>
      <c r="M2406" s="7" t="s">
        <v>39</v>
      </c>
      <c r="N2406" s="9">
        <v>88</v>
      </c>
      <c r="O2406" s="9">
        <v>27</v>
      </c>
      <c r="P2406" s="9">
        <v>11</v>
      </c>
      <c r="Q2406" s="9">
        <v>30</v>
      </c>
      <c r="R2406" s="13">
        <v>34.1</v>
      </c>
      <c r="S2406" s="13">
        <v>11.1</v>
      </c>
      <c r="T2406" s="11" t="s">
        <v>3708</v>
      </c>
      <c r="U2406" s="47"/>
      <c r="V2406" s="47"/>
      <c r="W2406" s="47"/>
      <c r="X2406" s="47"/>
      <c r="Y2406" s="47"/>
      <c r="Z2406" s="47"/>
      <c r="AA2406" s="47"/>
      <c r="AB2406" s="47"/>
      <c r="AC2406" s="47"/>
      <c r="AD2406" s="47"/>
      <c r="AE2406" s="47"/>
      <c r="AF2406" s="47"/>
    </row>
    <row r="2407" spans="1:32" s="5" customFormat="1">
      <c r="A2407" s="6">
        <v>1</v>
      </c>
      <c r="B2407" s="6"/>
      <c r="C2407" s="6"/>
      <c r="D2407" s="6"/>
      <c r="E2407" s="6"/>
      <c r="F2407" s="6"/>
      <c r="G2407" s="6"/>
      <c r="H2407" s="6"/>
      <c r="I2407" s="6"/>
      <c r="J2407" s="6"/>
      <c r="K2407" s="6"/>
      <c r="L2407" s="6"/>
      <c r="M2407" s="6"/>
      <c r="N2407" s="6"/>
      <c r="O2407" s="6"/>
      <c r="P2407" s="6"/>
      <c r="Q2407" s="6"/>
      <c r="R2407" s="6"/>
      <c r="S2407" s="6"/>
      <c r="T2407" s="11"/>
      <c r="U2407" s="47"/>
      <c r="V2407" s="47"/>
      <c r="W2407" s="47"/>
      <c r="X2407" s="47"/>
      <c r="Y2407" s="47"/>
      <c r="Z2407" s="47"/>
      <c r="AA2407" s="47"/>
      <c r="AB2407" s="47"/>
      <c r="AC2407" s="47"/>
      <c r="AD2407" s="47"/>
      <c r="AE2407" s="47"/>
      <c r="AF2407" s="47"/>
    </row>
    <row r="2408" spans="1:32" s="5" customFormat="1" ht="42.75">
      <c r="A2408" s="6">
        <v>1</v>
      </c>
      <c r="B2408" s="6"/>
      <c r="C2408" s="7" t="s">
        <v>2719</v>
      </c>
      <c r="D2408" s="8" t="s">
        <v>285</v>
      </c>
      <c r="E2408" s="9">
        <v>8081811</v>
      </c>
      <c r="F2408" s="9">
        <v>9949925</v>
      </c>
      <c r="G2408" s="9">
        <f>IFERROR(F2408-E2408,0)</f>
        <v>1868114</v>
      </c>
      <c r="H2408" s="36">
        <f>IFERROR((F2408/E2408-1)*100,0)</f>
        <v>23.115041913254352</v>
      </c>
      <c r="I2408" s="9">
        <v>22152612</v>
      </c>
      <c r="J2408" s="12">
        <v>44.9</v>
      </c>
      <c r="K2408" s="8" t="s">
        <v>17</v>
      </c>
      <c r="L2408" s="7" t="s">
        <v>17</v>
      </c>
      <c r="M2408" s="7" t="s">
        <v>17</v>
      </c>
      <c r="N2408" s="9"/>
      <c r="O2408" s="9"/>
      <c r="P2408" s="9"/>
      <c r="Q2408" s="9"/>
      <c r="R2408" s="10" t="s">
        <v>17</v>
      </c>
      <c r="S2408" s="10" t="s">
        <v>17</v>
      </c>
      <c r="T2408" s="11" t="s">
        <v>17</v>
      </c>
      <c r="U2408" s="47"/>
      <c r="V2408" s="47"/>
      <c r="W2408" s="47"/>
      <c r="X2408" s="47"/>
      <c r="Y2408" s="47"/>
      <c r="Z2408" s="47"/>
      <c r="AA2408" s="47"/>
      <c r="AB2408" s="47"/>
      <c r="AC2408" s="47"/>
      <c r="AD2408" s="47"/>
      <c r="AE2408" s="47"/>
      <c r="AF2408" s="47"/>
    </row>
    <row r="2409" spans="1:32" s="5" customFormat="1" ht="28.5">
      <c r="A2409" s="6">
        <v>1</v>
      </c>
      <c r="B2409" s="6"/>
      <c r="C2409" s="7" t="s">
        <v>2720</v>
      </c>
      <c r="D2409" s="8" t="s">
        <v>17</v>
      </c>
      <c r="E2409" s="9"/>
      <c r="F2409" s="9"/>
      <c r="G2409" s="9"/>
      <c r="H2409" s="10" t="s">
        <v>17</v>
      </c>
      <c r="I2409" s="9"/>
      <c r="J2409" s="10" t="s">
        <v>17</v>
      </c>
      <c r="K2409" s="8" t="s">
        <v>22</v>
      </c>
      <c r="L2409" s="7" t="s">
        <v>2706</v>
      </c>
      <c r="M2409" s="7" t="s">
        <v>229</v>
      </c>
      <c r="N2409" s="9">
        <v>2800</v>
      </c>
      <c r="O2409" s="9">
        <v>1300</v>
      </c>
      <c r="P2409" s="9">
        <v>1794</v>
      </c>
      <c r="Q2409" s="9">
        <v>1420</v>
      </c>
      <c r="R2409" s="13">
        <v>50.7</v>
      </c>
      <c r="S2409" s="13">
        <v>9.1999999999999993</v>
      </c>
      <c r="T2409" s="11" t="s">
        <v>3167</v>
      </c>
      <c r="U2409" s="47"/>
      <c r="V2409" s="47"/>
      <c r="W2409" s="47"/>
      <c r="X2409" s="47"/>
      <c r="Y2409" s="47"/>
      <c r="Z2409" s="47"/>
      <c r="AA2409" s="47"/>
      <c r="AB2409" s="47"/>
      <c r="AC2409" s="47"/>
      <c r="AD2409" s="47"/>
      <c r="AE2409" s="47"/>
      <c r="AF2409" s="47"/>
    </row>
    <row r="2410" spans="1:32" s="5" customFormat="1" ht="28.5">
      <c r="A2410" s="6">
        <v>1</v>
      </c>
      <c r="B2410" s="6"/>
      <c r="C2410" s="6"/>
      <c r="D2410" s="8" t="s">
        <v>17</v>
      </c>
      <c r="E2410" s="9"/>
      <c r="F2410" s="9"/>
      <c r="G2410" s="9"/>
      <c r="H2410" s="10" t="s">
        <v>17</v>
      </c>
      <c r="I2410" s="9"/>
      <c r="J2410" s="10" t="s">
        <v>17</v>
      </c>
      <c r="K2410" s="8" t="s">
        <v>22</v>
      </c>
      <c r="L2410" s="7" t="s">
        <v>222</v>
      </c>
      <c r="M2410" s="7" t="s">
        <v>91</v>
      </c>
      <c r="N2410" s="9">
        <v>81</v>
      </c>
      <c r="O2410" s="9">
        <v>30</v>
      </c>
      <c r="P2410" s="9">
        <v>7</v>
      </c>
      <c r="Q2410" s="9">
        <v>25</v>
      </c>
      <c r="R2410" s="13">
        <v>30.9</v>
      </c>
      <c r="S2410" s="13">
        <v>-16.7</v>
      </c>
      <c r="T2410" s="11" t="s">
        <v>3690</v>
      </c>
      <c r="U2410" s="47"/>
      <c r="V2410" s="47"/>
      <c r="W2410" s="47"/>
      <c r="X2410" s="47"/>
      <c r="Y2410" s="47"/>
      <c r="Z2410" s="47"/>
      <c r="AA2410" s="47"/>
      <c r="AB2410" s="47"/>
      <c r="AC2410" s="47"/>
      <c r="AD2410" s="47"/>
      <c r="AE2410" s="47"/>
      <c r="AF2410" s="47"/>
    </row>
    <row r="2411" spans="1:32" s="5" customFormat="1" ht="28.5">
      <c r="A2411" s="6">
        <v>1</v>
      </c>
      <c r="B2411" s="6"/>
      <c r="C2411" s="6"/>
      <c r="D2411" s="8" t="s">
        <v>17</v>
      </c>
      <c r="E2411" s="9"/>
      <c r="F2411" s="9"/>
      <c r="G2411" s="9"/>
      <c r="H2411" s="10" t="s">
        <v>17</v>
      </c>
      <c r="I2411" s="9"/>
      <c r="J2411" s="10" t="s">
        <v>17</v>
      </c>
      <c r="K2411" s="8" t="s">
        <v>22</v>
      </c>
      <c r="L2411" s="7" t="s">
        <v>2703</v>
      </c>
      <c r="M2411" s="7" t="s">
        <v>2697</v>
      </c>
      <c r="N2411" s="9">
        <v>2940</v>
      </c>
      <c r="O2411" s="9">
        <v>1320</v>
      </c>
      <c r="P2411" s="9">
        <v>2147</v>
      </c>
      <c r="Q2411" s="9">
        <v>1276</v>
      </c>
      <c r="R2411" s="13">
        <v>43.4</v>
      </c>
      <c r="S2411" s="13">
        <v>-3.3</v>
      </c>
      <c r="T2411" s="11" t="s">
        <v>3689</v>
      </c>
      <c r="U2411" s="47"/>
      <c r="V2411" s="47"/>
      <c r="W2411" s="47"/>
      <c r="X2411" s="47"/>
      <c r="Y2411" s="47"/>
      <c r="Z2411" s="47"/>
      <c r="AA2411" s="47"/>
      <c r="AB2411" s="47"/>
      <c r="AC2411" s="47"/>
      <c r="AD2411" s="47"/>
      <c r="AE2411" s="47"/>
      <c r="AF2411" s="47"/>
    </row>
    <row r="2412" spans="1:32" s="5" customFormat="1" ht="28.5">
      <c r="A2412" s="6">
        <v>1</v>
      </c>
      <c r="B2412" s="6"/>
      <c r="C2412" s="6"/>
      <c r="D2412" s="8" t="s">
        <v>17</v>
      </c>
      <c r="E2412" s="9"/>
      <c r="F2412" s="9"/>
      <c r="G2412" s="9"/>
      <c r="H2412" s="10" t="s">
        <v>17</v>
      </c>
      <c r="I2412" s="9"/>
      <c r="J2412" s="10" t="s">
        <v>17</v>
      </c>
      <c r="K2412" s="8" t="s">
        <v>22</v>
      </c>
      <c r="L2412" s="7" t="s">
        <v>2409</v>
      </c>
      <c r="M2412" s="7" t="s">
        <v>39</v>
      </c>
      <c r="N2412" s="9">
        <v>21</v>
      </c>
      <c r="O2412" s="9">
        <v>6</v>
      </c>
      <c r="P2412" s="9">
        <v>8</v>
      </c>
      <c r="Q2412" s="9">
        <v>16</v>
      </c>
      <c r="R2412" s="13">
        <v>76.2</v>
      </c>
      <c r="S2412" s="13">
        <v>166.7</v>
      </c>
      <c r="T2412" s="11" t="s">
        <v>3688</v>
      </c>
      <c r="U2412" s="47"/>
      <c r="V2412" s="47"/>
      <c r="W2412" s="47"/>
      <c r="X2412" s="47"/>
      <c r="Y2412" s="47"/>
      <c r="Z2412" s="47"/>
      <c r="AA2412" s="47"/>
      <c r="AB2412" s="47"/>
      <c r="AC2412" s="47"/>
      <c r="AD2412" s="47"/>
      <c r="AE2412" s="47"/>
      <c r="AF2412" s="47"/>
    </row>
    <row r="2413" spans="1:32" s="5" customFormat="1" ht="57">
      <c r="A2413" s="6">
        <v>1</v>
      </c>
      <c r="B2413" s="6"/>
      <c r="C2413" s="7" t="s">
        <v>2721</v>
      </c>
      <c r="D2413" s="8" t="s">
        <v>285</v>
      </c>
      <c r="E2413" s="9">
        <v>13328522</v>
      </c>
      <c r="F2413" s="9">
        <v>17313472</v>
      </c>
      <c r="G2413" s="9">
        <f>IFERROR(F2413-E2413,0)</f>
        <v>3984950</v>
      </c>
      <c r="H2413" s="36">
        <f>IFERROR((F2413/E2413-1)*100,0)</f>
        <v>29.89791366214498</v>
      </c>
      <c r="I2413" s="9">
        <v>40101295</v>
      </c>
      <c r="J2413" s="12">
        <v>43.2</v>
      </c>
      <c r="K2413" s="8" t="s">
        <v>17</v>
      </c>
      <c r="L2413" s="7" t="s">
        <v>17</v>
      </c>
      <c r="M2413" s="7" t="s">
        <v>17</v>
      </c>
      <c r="N2413" s="9"/>
      <c r="O2413" s="9"/>
      <c r="P2413" s="9"/>
      <c r="Q2413" s="9"/>
      <c r="R2413" s="10" t="s">
        <v>17</v>
      </c>
      <c r="S2413" s="10" t="s">
        <v>17</v>
      </c>
      <c r="T2413" s="11" t="s">
        <v>17</v>
      </c>
      <c r="U2413" s="47"/>
      <c r="V2413" s="47"/>
      <c r="W2413" s="47"/>
      <c r="X2413" s="47"/>
      <c r="Y2413" s="47"/>
      <c r="Z2413" s="47"/>
      <c r="AA2413" s="47"/>
      <c r="AB2413" s="47"/>
      <c r="AC2413" s="47"/>
      <c r="AD2413" s="47"/>
      <c r="AE2413" s="47"/>
      <c r="AF2413" s="47"/>
    </row>
    <row r="2414" spans="1:32" s="5" customFormat="1" ht="28.5">
      <c r="A2414" s="6">
        <v>1</v>
      </c>
      <c r="B2414" s="6"/>
      <c r="C2414" s="7" t="s">
        <v>2722</v>
      </c>
      <c r="D2414" s="8" t="s">
        <v>17</v>
      </c>
      <c r="E2414" s="9"/>
      <c r="F2414" s="9"/>
      <c r="G2414" s="9"/>
      <c r="H2414" s="10" t="s">
        <v>17</v>
      </c>
      <c r="I2414" s="9"/>
      <c r="J2414" s="10" t="s">
        <v>17</v>
      </c>
      <c r="K2414" s="8" t="s">
        <v>22</v>
      </c>
      <c r="L2414" s="7" t="s">
        <v>2706</v>
      </c>
      <c r="M2414" s="7" t="s">
        <v>229</v>
      </c>
      <c r="N2414" s="9">
        <v>3000</v>
      </c>
      <c r="O2414" s="9">
        <v>1500</v>
      </c>
      <c r="P2414" s="9">
        <v>1727</v>
      </c>
      <c r="Q2414" s="9">
        <v>1841</v>
      </c>
      <c r="R2414" s="13">
        <v>61.4</v>
      </c>
      <c r="S2414" s="13">
        <v>22.7</v>
      </c>
      <c r="T2414" s="11" t="s">
        <v>3167</v>
      </c>
      <c r="U2414" s="47"/>
      <c r="V2414" s="47"/>
      <c r="W2414" s="47"/>
      <c r="X2414" s="47"/>
      <c r="Y2414" s="47"/>
      <c r="Z2414" s="47"/>
      <c r="AA2414" s="47"/>
      <c r="AB2414" s="47"/>
      <c r="AC2414" s="47"/>
      <c r="AD2414" s="47"/>
      <c r="AE2414" s="47"/>
      <c r="AF2414" s="47"/>
    </row>
    <row r="2415" spans="1:32" s="5" customFormat="1" ht="28.5">
      <c r="A2415" s="6">
        <v>1</v>
      </c>
      <c r="B2415" s="6"/>
      <c r="C2415" s="6"/>
      <c r="D2415" s="8" t="s">
        <v>17</v>
      </c>
      <c r="E2415" s="9"/>
      <c r="F2415" s="9"/>
      <c r="G2415" s="9"/>
      <c r="H2415" s="10" t="s">
        <v>17</v>
      </c>
      <c r="I2415" s="9"/>
      <c r="J2415" s="10" t="s">
        <v>17</v>
      </c>
      <c r="K2415" s="8" t="s">
        <v>22</v>
      </c>
      <c r="L2415" s="7" t="s">
        <v>222</v>
      </c>
      <c r="M2415" s="7" t="s">
        <v>91</v>
      </c>
      <c r="N2415" s="9">
        <v>551</v>
      </c>
      <c r="O2415" s="9">
        <v>203</v>
      </c>
      <c r="P2415" s="9">
        <v>228</v>
      </c>
      <c r="Q2415" s="9">
        <v>137</v>
      </c>
      <c r="R2415" s="10">
        <v>24.9</v>
      </c>
      <c r="S2415" s="10">
        <v>-32.5</v>
      </c>
      <c r="T2415" s="11" t="s">
        <v>3691</v>
      </c>
      <c r="U2415" s="47"/>
      <c r="V2415" s="47"/>
      <c r="W2415" s="47"/>
      <c r="X2415" s="47"/>
      <c r="Y2415" s="47"/>
      <c r="Z2415" s="47"/>
      <c r="AA2415" s="47"/>
      <c r="AB2415" s="47"/>
      <c r="AC2415" s="47"/>
      <c r="AD2415" s="47"/>
      <c r="AE2415" s="47"/>
      <c r="AF2415" s="47"/>
    </row>
    <row r="2416" spans="1:32" s="5" customFormat="1" ht="42.75">
      <c r="A2416" s="6">
        <v>1</v>
      </c>
      <c r="B2416" s="6"/>
      <c r="C2416" s="6"/>
      <c r="D2416" s="8" t="s">
        <v>17</v>
      </c>
      <c r="E2416" s="9"/>
      <c r="F2416" s="9"/>
      <c r="G2416" s="9"/>
      <c r="H2416" s="10" t="s">
        <v>17</v>
      </c>
      <c r="I2416" s="9"/>
      <c r="J2416" s="10" t="s">
        <v>17</v>
      </c>
      <c r="K2416" s="8" t="s">
        <v>22</v>
      </c>
      <c r="L2416" s="7" t="s">
        <v>2703</v>
      </c>
      <c r="M2416" s="7" t="s">
        <v>2697</v>
      </c>
      <c r="N2416" s="9">
        <v>3660</v>
      </c>
      <c r="O2416" s="9">
        <v>1830</v>
      </c>
      <c r="P2416" s="9">
        <v>6321</v>
      </c>
      <c r="Q2416" s="9">
        <v>7737</v>
      </c>
      <c r="R2416" s="13">
        <v>211.4</v>
      </c>
      <c r="S2416" s="13">
        <v>322.8</v>
      </c>
      <c r="T2416" s="11" t="s">
        <v>3709</v>
      </c>
      <c r="U2416" s="47"/>
      <c r="V2416" s="47"/>
      <c r="W2416" s="47"/>
      <c r="X2416" s="47"/>
      <c r="Y2416" s="47"/>
      <c r="Z2416" s="47"/>
      <c r="AA2416" s="47"/>
      <c r="AB2416" s="47"/>
      <c r="AC2416" s="47"/>
      <c r="AD2416" s="47"/>
      <c r="AE2416" s="47"/>
      <c r="AF2416" s="47"/>
    </row>
    <row r="2417" spans="1:32" s="5" customFormat="1" ht="42.75">
      <c r="A2417" s="6">
        <v>1</v>
      </c>
      <c r="B2417" s="6"/>
      <c r="C2417" s="6"/>
      <c r="D2417" s="8" t="s">
        <v>17</v>
      </c>
      <c r="E2417" s="9"/>
      <c r="F2417" s="9"/>
      <c r="G2417" s="9"/>
      <c r="H2417" s="10" t="s">
        <v>17</v>
      </c>
      <c r="I2417" s="9"/>
      <c r="J2417" s="10" t="s">
        <v>17</v>
      </c>
      <c r="K2417" s="8" t="s">
        <v>22</v>
      </c>
      <c r="L2417" s="7" t="s">
        <v>2409</v>
      </c>
      <c r="M2417" s="7" t="s">
        <v>39</v>
      </c>
      <c r="N2417" s="9">
        <v>24</v>
      </c>
      <c r="O2417" s="9">
        <v>11</v>
      </c>
      <c r="P2417" s="9">
        <v>7</v>
      </c>
      <c r="Q2417" s="9">
        <v>7</v>
      </c>
      <c r="R2417" s="13">
        <v>29.2</v>
      </c>
      <c r="S2417" s="13">
        <v>-36.4</v>
      </c>
      <c r="T2417" s="11" t="s">
        <v>3710</v>
      </c>
      <c r="U2417" s="47"/>
      <c r="V2417" s="47"/>
      <c r="W2417" s="47"/>
      <c r="X2417" s="47"/>
      <c r="Y2417" s="47"/>
      <c r="Z2417" s="47"/>
      <c r="AA2417" s="47"/>
      <c r="AB2417" s="47"/>
      <c r="AC2417" s="47"/>
      <c r="AD2417" s="47"/>
      <c r="AE2417" s="47"/>
      <c r="AF2417" s="47"/>
    </row>
    <row r="2418" spans="1:32" s="5" customFormat="1" ht="42.75">
      <c r="A2418" s="6">
        <v>1</v>
      </c>
      <c r="B2418" s="6"/>
      <c r="C2418" s="7" t="s">
        <v>2723</v>
      </c>
      <c r="D2418" s="8" t="s">
        <v>285</v>
      </c>
      <c r="E2418" s="9">
        <v>8203608</v>
      </c>
      <c r="F2418" s="9">
        <v>8618849</v>
      </c>
      <c r="G2418" s="9">
        <f>IFERROR(F2418-E2418,0)</f>
        <v>415241</v>
      </c>
      <c r="H2418" s="36">
        <f>IFERROR((F2418/E2418-1)*100,0)</f>
        <v>5.0616874916500132</v>
      </c>
      <c r="I2418" s="9">
        <v>20484041</v>
      </c>
      <c r="J2418" s="12">
        <v>42.1</v>
      </c>
      <c r="K2418" s="8" t="s">
        <v>17</v>
      </c>
      <c r="L2418" s="7" t="s">
        <v>17</v>
      </c>
      <c r="M2418" s="7" t="s">
        <v>17</v>
      </c>
      <c r="N2418" s="9"/>
      <c r="O2418" s="9"/>
      <c r="P2418" s="9"/>
      <c r="Q2418" s="9"/>
      <c r="R2418" s="10" t="s">
        <v>17</v>
      </c>
      <c r="S2418" s="10" t="s">
        <v>17</v>
      </c>
      <c r="T2418" s="11"/>
      <c r="U2418" s="47"/>
      <c r="V2418" s="47"/>
      <c r="W2418" s="47"/>
      <c r="X2418" s="47"/>
      <c r="Y2418" s="47"/>
      <c r="Z2418" s="47"/>
      <c r="AA2418" s="47"/>
      <c r="AB2418" s="47"/>
      <c r="AC2418" s="47"/>
      <c r="AD2418" s="47"/>
      <c r="AE2418" s="47"/>
      <c r="AF2418" s="47"/>
    </row>
    <row r="2419" spans="1:32" s="5" customFormat="1" ht="28.5">
      <c r="A2419" s="6">
        <v>1</v>
      </c>
      <c r="B2419" s="6"/>
      <c r="C2419" s="7" t="s">
        <v>2724</v>
      </c>
      <c r="D2419" s="8" t="s">
        <v>17</v>
      </c>
      <c r="E2419" s="9"/>
      <c r="F2419" s="9"/>
      <c r="G2419" s="9"/>
      <c r="H2419" s="10" t="s">
        <v>17</v>
      </c>
      <c r="I2419" s="9"/>
      <c r="J2419" s="10" t="s">
        <v>17</v>
      </c>
      <c r="K2419" s="8" t="s">
        <v>22</v>
      </c>
      <c r="L2419" s="7" t="s">
        <v>222</v>
      </c>
      <c r="M2419" s="7" t="s">
        <v>91</v>
      </c>
      <c r="N2419" s="9">
        <v>750</v>
      </c>
      <c r="O2419" s="9">
        <v>200</v>
      </c>
      <c r="P2419" s="9">
        <v>0</v>
      </c>
      <c r="Q2419" s="9">
        <v>50</v>
      </c>
      <c r="R2419" s="10">
        <v>6.7</v>
      </c>
      <c r="S2419" s="10">
        <v>-75</v>
      </c>
      <c r="T2419" s="11" t="s">
        <v>3692</v>
      </c>
      <c r="U2419" s="47"/>
      <c r="V2419" s="47"/>
      <c r="W2419" s="47"/>
      <c r="X2419" s="47"/>
      <c r="Y2419" s="47"/>
      <c r="Z2419" s="47"/>
      <c r="AA2419" s="47"/>
      <c r="AB2419" s="47"/>
      <c r="AC2419" s="47"/>
      <c r="AD2419" s="47"/>
      <c r="AE2419" s="47"/>
      <c r="AF2419" s="47"/>
    </row>
    <row r="2420" spans="1:32" s="5" customFormat="1" ht="28.5">
      <c r="A2420" s="6">
        <v>1</v>
      </c>
      <c r="B2420" s="6"/>
      <c r="C2420" s="6"/>
      <c r="D2420" s="8" t="s">
        <v>17</v>
      </c>
      <c r="E2420" s="9"/>
      <c r="F2420" s="9"/>
      <c r="G2420" s="9"/>
      <c r="H2420" s="10" t="s">
        <v>17</v>
      </c>
      <c r="I2420" s="9"/>
      <c r="J2420" s="10" t="s">
        <v>17</v>
      </c>
      <c r="K2420" s="8" t="s">
        <v>22</v>
      </c>
      <c r="L2420" s="7" t="s">
        <v>2696</v>
      </c>
      <c r="M2420" s="7" t="s">
        <v>2697</v>
      </c>
      <c r="N2420" s="9">
        <v>8000</v>
      </c>
      <c r="O2420" s="9">
        <v>4000</v>
      </c>
      <c r="P2420" s="9">
        <v>2200</v>
      </c>
      <c r="Q2420" s="9">
        <v>2000</v>
      </c>
      <c r="R2420" s="10">
        <v>25</v>
      </c>
      <c r="S2420" s="10">
        <v>-50</v>
      </c>
      <c r="T2420" s="11" t="s">
        <v>2725</v>
      </c>
      <c r="U2420" s="47"/>
      <c r="V2420" s="47"/>
      <c r="W2420" s="47"/>
      <c r="X2420" s="47"/>
      <c r="Y2420" s="47"/>
      <c r="Z2420" s="47"/>
      <c r="AA2420" s="47"/>
      <c r="AB2420" s="47"/>
      <c r="AC2420" s="47"/>
      <c r="AD2420" s="47"/>
      <c r="AE2420" s="47"/>
      <c r="AF2420" s="47"/>
    </row>
    <row r="2421" spans="1:32" s="5" customFormat="1" ht="28.5">
      <c r="A2421" s="6">
        <v>1</v>
      </c>
      <c r="B2421" s="6"/>
      <c r="C2421" s="6"/>
      <c r="D2421" s="8" t="s">
        <v>17</v>
      </c>
      <c r="E2421" s="9"/>
      <c r="F2421" s="9"/>
      <c r="G2421" s="9"/>
      <c r="H2421" s="10" t="s">
        <v>17</v>
      </c>
      <c r="I2421" s="9"/>
      <c r="J2421" s="10" t="s">
        <v>17</v>
      </c>
      <c r="K2421" s="8" t="s">
        <v>22</v>
      </c>
      <c r="L2421" s="7" t="s">
        <v>2409</v>
      </c>
      <c r="M2421" s="7" t="s">
        <v>39</v>
      </c>
      <c r="N2421" s="9">
        <v>4</v>
      </c>
      <c r="O2421" s="9">
        <v>0</v>
      </c>
      <c r="P2421" s="9">
        <v>0</v>
      </c>
      <c r="Q2421" s="9">
        <v>0</v>
      </c>
      <c r="R2421" s="10" t="s">
        <v>25</v>
      </c>
      <c r="S2421" s="13">
        <v>0</v>
      </c>
      <c r="T2421" s="11" t="s">
        <v>17</v>
      </c>
      <c r="U2421" s="47"/>
      <c r="V2421" s="47"/>
      <c r="W2421" s="47"/>
      <c r="X2421" s="47"/>
      <c r="Y2421" s="47"/>
      <c r="Z2421" s="47"/>
      <c r="AA2421" s="47"/>
      <c r="AB2421" s="47"/>
      <c r="AC2421" s="47"/>
      <c r="AD2421" s="47"/>
      <c r="AE2421" s="47"/>
      <c r="AF2421" s="47"/>
    </row>
    <row r="2422" spans="1:32" s="5" customFormat="1" ht="57">
      <c r="A2422" s="6">
        <v>1</v>
      </c>
      <c r="B2422" s="6"/>
      <c r="C2422" s="7" t="s">
        <v>2726</v>
      </c>
      <c r="D2422" s="8" t="s">
        <v>285</v>
      </c>
      <c r="E2422" s="9">
        <v>2238747</v>
      </c>
      <c r="F2422" s="9">
        <v>2832193</v>
      </c>
      <c r="G2422" s="9">
        <f>IFERROR(F2422-E2422,0)</f>
        <v>593446</v>
      </c>
      <c r="H2422" s="36">
        <f>IFERROR((F2422/E2422-1)*100,0)</f>
        <v>26.507952886145691</v>
      </c>
      <c r="I2422" s="9">
        <v>6460753</v>
      </c>
      <c r="J2422" s="12">
        <v>43.8</v>
      </c>
      <c r="K2422" s="8" t="s">
        <v>17</v>
      </c>
      <c r="L2422" s="7" t="s">
        <v>17</v>
      </c>
      <c r="M2422" s="7" t="s">
        <v>17</v>
      </c>
      <c r="N2422" s="9"/>
      <c r="O2422" s="9"/>
      <c r="P2422" s="9"/>
      <c r="Q2422" s="9"/>
      <c r="R2422" s="10" t="s">
        <v>17</v>
      </c>
      <c r="S2422" s="10" t="s">
        <v>17</v>
      </c>
      <c r="T2422" s="11" t="s">
        <v>17</v>
      </c>
      <c r="U2422" s="47"/>
      <c r="V2422" s="47"/>
      <c r="W2422" s="47"/>
      <c r="X2422" s="47"/>
      <c r="Y2422" s="47"/>
      <c r="Z2422" s="47"/>
      <c r="AA2422" s="47"/>
      <c r="AB2422" s="47"/>
      <c r="AC2422" s="47"/>
      <c r="AD2422" s="47"/>
      <c r="AE2422" s="47"/>
      <c r="AF2422" s="47"/>
    </row>
    <row r="2423" spans="1:32" s="5" customFormat="1" ht="42.75">
      <c r="A2423" s="6">
        <v>1</v>
      </c>
      <c r="B2423" s="6"/>
      <c r="C2423" s="7" t="s">
        <v>2727</v>
      </c>
      <c r="D2423" s="8" t="s">
        <v>17</v>
      </c>
      <c r="E2423" s="9"/>
      <c r="F2423" s="9"/>
      <c r="G2423" s="9"/>
      <c r="H2423" s="10" t="s">
        <v>17</v>
      </c>
      <c r="I2423" s="9"/>
      <c r="J2423" s="10" t="s">
        <v>17</v>
      </c>
      <c r="K2423" s="8" t="s">
        <v>22</v>
      </c>
      <c r="L2423" s="7" t="s">
        <v>222</v>
      </c>
      <c r="M2423" s="7" t="s">
        <v>91</v>
      </c>
      <c r="N2423" s="9">
        <v>200</v>
      </c>
      <c r="O2423" s="9">
        <v>100</v>
      </c>
      <c r="P2423" s="9">
        <v>91</v>
      </c>
      <c r="Q2423" s="9">
        <v>100</v>
      </c>
      <c r="R2423" s="13">
        <v>50</v>
      </c>
      <c r="S2423" s="13">
        <v>0</v>
      </c>
      <c r="T2423" s="11" t="s">
        <v>17</v>
      </c>
      <c r="U2423" s="47"/>
      <c r="V2423" s="47"/>
      <c r="W2423" s="47"/>
      <c r="X2423" s="47"/>
      <c r="Y2423" s="47"/>
      <c r="Z2423" s="47"/>
      <c r="AA2423" s="47"/>
      <c r="AB2423" s="47"/>
      <c r="AC2423" s="47"/>
      <c r="AD2423" s="47"/>
      <c r="AE2423" s="47"/>
      <c r="AF2423" s="47"/>
    </row>
    <row r="2424" spans="1:32" s="5" customFormat="1" ht="71.25">
      <c r="A2424" s="6">
        <v>1</v>
      </c>
      <c r="B2424" s="6"/>
      <c r="C2424" s="6"/>
      <c r="D2424" s="8" t="s">
        <v>17</v>
      </c>
      <c r="E2424" s="9"/>
      <c r="F2424" s="9"/>
      <c r="G2424" s="9"/>
      <c r="H2424" s="10" t="s">
        <v>17</v>
      </c>
      <c r="I2424" s="9"/>
      <c r="J2424" s="10" t="s">
        <v>17</v>
      </c>
      <c r="K2424" s="8" t="s">
        <v>22</v>
      </c>
      <c r="L2424" s="7" t="s">
        <v>2703</v>
      </c>
      <c r="M2424" s="7" t="s">
        <v>2697</v>
      </c>
      <c r="N2424" s="9">
        <v>11000</v>
      </c>
      <c r="O2424" s="9">
        <v>5500</v>
      </c>
      <c r="P2424" s="9">
        <v>5821</v>
      </c>
      <c r="Q2424" s="9">
        <v>10240</v>
      </c>
      <c r="R2424" s="13">
        <v>93.1</v>
      </c>
      <c r="S2424" s="13">
        <v>86.2</v>
      </c>
      <c r="T2424" s="11" t="s">
        <v>3693</v>
      </c>
      <c r="U2424" s="47"/>
      <c r="V2424" s="47"/>
      <c r="W2424" s="47"/>
      <c r="X2424" s="47"/>
      <c r="Y2424" s="47"/>
      <c r="Z2424" s="47"/>
      <c r="AA2424" s="47"/>
      <c r="AB2424" s="47"/>
      <c r="AC2424" s="47"/>
      <c r="AD2424" s="47"/>
      <c r="AE2424" s="47"/>
      <c r="AF2424" s="47"/>
    </row>
    <row r="2425" spans="1:32" s="5" customFormat="1" ht="28.5">
      <c r="A2425" s="6">
        <v>1</v>
      </c>
      <c r="B2425" s="6"/>
      <c r="C2425" s="6"/>
      <c r="D2425" s="8" t="s">
        <v>17</v>
      </c>
      <c r="E2425" s="9"/>
      <c r="F2425" s="9"/>
      <c r="G2425" s="9"/>
      <c r="H2425" s="10" t="s">
        <v>17</v>
      </c>
      <c r="I2425" s="9"/>
      <c r="J2425" s="10" t="s">
        <v>17</v>
      </c>
      <c r="K2425" s="8" t="s">
        <v>22</v>
      </c>
      <c r="L2425" s="7" t="s">
        <v>2409</v>
      </c>
      <c r="M2425" s="7" t="s">
        <v>39</v>
      </c>
      <c r="N2425" s="9">
        <v>30</v>
      </c>
      <c r="O2425" s="9">
        <v>15</v>
      </c>
      <c r="P2425" s="9">
        <v>16</v>
      </c>
      <c r="Q2425" s="9">
        <v>15</v>
      </c>
      <c r="R2425" s="13">
        <v>50</v>
      </c>
      <c r="S2425" s="13">
        <v>0</v>
      </c>
      <c r="T2425" s="11" t="s">
        <v>17</v>
      </c>
      <c r="U2425" s="47"/>
      <c r="V2425" s="47"/>
      <c r="W2425" s="47"/>
      <c r="X2425" s="47"/>
      <c r="Y2425" s="47"/>
      <c r="Z2425" s="47"/>
      <c r="AA2425" s="47"/>
      <c r="AB2425" s="47"/>
      <c r="AC2425" s="47"/>
      <c r="AD2425" s="47"/>
      <c r="AE2425" s="47"/>
      <c r="AF2425" s="47"/>
    </row>
    <row r="2426" spans="1:32" s="5" customFormat="1" ht="42.75">
      <c r="A2426" s="6">
        <v>1</v>
      </c>
      <c r="B2426" s="6"/>
      <c r="C2426" s="7" t="s">
        <v>2728</v>
      </c>
      <c r="D2426" s="8" t="s">
        <v>285</v>
      </c>
      <c r="E2426" s="9">
        <v>913054</v>
      </c>
      <c r="F2426" s="9">
        <v>1438588</v>
      </c>
      <c r="G2426" s="9">
        <f>IFERROR(F2426-E2426,0)</f>
        <v>525534</v>
      </c>
      <c r="H2426" s="36">
        <f>IFERROR((F2426/E2426-1)*100,0)</f>
        <v>57.557822428903435</v>
      </c>
      <c r="I2426" s="9">
        <v>3460889</v>
      </c>
      <c r="J2426" s="12">
        <v>41.6</v>
      </c>
      <c r="K2426" s="8" t="s">
        <v>17</v>
      </c>
      <c r="L2426" s="7" t="s">
        <v>17</v>
      </c>
      <c r="M2426" s="7" t="s">
        <v>17</v>
      </c>
      <c r="N2426" s="9"/>
      <c r="O2426" s="9"/>
      <c r="P2426" s="9"/>
      <c r="Q2426" s="9"/>
      <c r="R2426" s="10" t="s">
        <v>17</v>
      </c>
      <c r="S2426" s="10" t="s">
        <v>17</v>
      </c>
      <c r="T2426" s="11" t="s">
        <v>17</v>
      </c>
      <c r="U2426" s="47"/>
      <c r="V2426" s="47"/>
      <c r="W2426" s="47"/>
      <c r="X2426" s="47"/>
      <c r="Y2426" s="47"/>
      <c r="Z2426" s="47"/>
      <c r="AA2426" s="47"/>
      <c r="AB2426" s="47"/>
      <c r="AC2426" s="47"/>
      <c r="AD2426" s="47"/>
      <c r="AE2426" s="47"/>
      <c r="AF2426" s="47"/>
    </row>
    <row r="2427" spans="1:32" s="5" customFormat="1" ht="28.5">
      <c r="A2427" s="6">
        <v>1</v>
      </c>
      <c r="B2427" s="6"/>
      <c r="C2427" s="7" t="s">
        <v>2729</v>
      </c>
      <c r="D2427" s="8" t="s">
        <v>17</v>
      </c>
      <c r="E2427" s="9"/>
      <c r="F2427" s="9"/>
      <c r="G2427" s="9"/>
      <c r="H2427" s="10" t="s">
        <v>17</v>
      </c>
      <c r="I2427" s="9"/>
      <c r="J2427" s="10" t="s">
        <v>17</v>
      </c>
      <c r="K2427" s="8" t="s">
        <v>22</v>
      </c>
      <c r="L2427" s="7" t="s">
        <v>222</v>
      </c>
      <c r="M2427" s="7" t="s">
        <v>91</v>
      </c>
      <c r="N2427" s="9">
        <v>10</v>
      </c>
      <c r="O2427" s="9">
        <v>0</v>
      </c>
      <c r="P2427" s="9">
        <v>0</v>
      </c>
      <c r="Q2427" s="9">
        <v>0</v>
      </c>
      <c r="R2427" s="10" t="s">
        <v>25</v>
      </c>
      <c r="S2427" s="13">
        <v>0</v>
      </c>
      <c r="T2427" s="11" t="s">
        <v>17</v>
      </c>
      <c r="U2427" s="47"/>
      <c r="V2427" s="47"/>
      <c r="W2427" s="47"/>
      <c r="X2427" s="47"/>
      <c r="Y2427" s="47"/>
      <c r="Z2427" s="47"/>
      <c r="AA2427" s="47"/>
      <c r="AB2427" s="47"/>
      <c r="AC2427" s="47"/>
      <c r="AD2427" s="47"/>
      <c r="AE2427" s="47"/>
      <c r="AF2427" s="47"/>
    </row>
    <row r="2428" spans="1:32" ht="30">
      <c r="A2428" s="6">
        <v>1</v>
      </c>
      <c r="B2428" s="6"/>
      <c r="C2428" s="19" t="s">
        <v>2730</v>
      </c>
      <c r="D2428" s="8" t="s">
        <v>17</v>
      </c>
      <c r="E2428" s="9"/>
      <c r="F2428" s="9"/>
      <c r="G2428" s="9"/>
      <c r="H2428" s="10" t="s">
        <v>17</v>
      </c>
      <c r="I2428" s="9"/>
      <c r="J2428" s="10" t="s">
        <v>17</v>
      </c>
      <c r="K2428" s="8" t="s">
        <v>17</v>
      </c>
      <c r="L2428" s="7" t="s">
        <v>17</v>
      </c>
      <c r="M2428" s="7" t="s">
        <v>17</v>
      </c>
      <c r="N2428" s="9"/>
      <c r="O2428" s="9"/>
      <c r="P2428" s="9"/>
      <c r="Q2428" s="9"/>
      <c r="R2428" s="10" t="s">
        <v>17</v>
      </c>
      <c r="S2428" s="10" t="s">
        <v>17</v>
      </c>
      <c r="T2428" s="11" t="s">
        <v>17</v>
      </c>
    </row>
    <row r="2429" spans="1:32" ht="28.5">
      <c r="A2429" s="6">
        <v>1</v>
      </c>
      <c r="B2429" s="6"/>
      <c r="C2429" s="7" t="s">
        <v>2731</v>
      </c>
      <c r="D2429" s="8" t="s">
        <v>57</v>
      </c>
      <c r="E2429" s="9">
        <v>768747931</v>
      </c>
      <c r="F2429" s="9">
        <v>1151777871</v>
      </c>
      <c r="G2429" s="9">
        <f>IFERROR(F2429-E2429,0)</f>
        <v>383029940</v>
      </c>
      <c r="H2429" s="36">
        <f>IFERROR((F2429/E2429-1)*100,0)</f>
        <v>49.825166944091578</v>
      </c>
      <c r="I2429" s="9">
        <v>2303512000</v>
      </c>
      <c r="J2429" s="12">
        <v>50</v>
      </c>
      <c r="K2429" s="8" t="s">
        <v>17</v>
      </c>
      <c r="L2429" s="7" t="s">
        <v>17</v>
      </c>
      <c r="M2429" s="7" t="s">
        <v>17</v>
      </c>
      <c r="N2429" s="9"/>
      <c r="O2429" s="9"/>
      <c r="P2429" s="9"/>
      <c r="Q2429" s="9"/>
      <c r="R2429" s="10" t="s">
        <v>17</v>
      </c>
      <c r="S2429" s="10" t="s">
        <v>17</v>
      </c>
      <c r="T2429" s="11" t="s">
        <v>17</v>
      </c>
    </row>
    <row r="2430" spans="1:32" ht="42.75">
      <c r="A2430" s="6">
        <v>1</v>
      </c>
      <c r="B2430" s="6"/>
      <c r="C2430" s="7" t="s">
        <v>2732</v>
      </c>
      <c r="D2430" s="8" t="s">
        <v>17</v>
      </c>
      <c r="E2430" s="9"/>
      <c r="F2430" s="9"/>
      <c r="G2430" s="9"/>
      <c r="H2430" s="10" t="s">
        <v>17</v>
      </c>
      <c r="I2430" s="9"/>
      <c r="J2430" s="10" t="s">
        <v>17</v>
      </c>
      <c r="K2430" s="8" t="s">
        <v>22</v>
      </c>
      <c r="L2430" s="7" t="s">
        <v>2733</v>
      </c>
      <c r="M2430" s="7" t="s">
        <v>60</v>
      </c>
      <c r="N2430" s="9">
        <v>571764</v>
      </c>
      <c r="O2430" s="9">
        <v>266451</v>
      </c>
      <c r="P2430" s="9">
        <v>223830</v>
      </c>
      <c r="Q2430" s="9">
        <v>254551</v>
      </c>
      <c r="R2430" s="13">
        <v>44.5</v>
      </c>
      <c r="S2430" s="13">
        <v>-4.5</v>
      </c>
      <c r="T2430" s="11" t="s">
        <v>3647</v>
      </c>
    </row>
    <row r="2431" spans="1:32" ht="42.75">
      <c r="A2431" s="6">
        <v>1</v>
      </c>
      <c r="B2431" s="6"/>
      <c r="C2431" s="6"/>
      <c r="D2431" s="8" t="s">
        <v>17</v>
      </c>
      <c r="E2431" s="9"/>
      <c r="F2431" s="9"/>
      <c r="G2431" s="9"/>
      <c r="H2431" s="10" t="s">
        <v>17</v>
      </c>
      <c r="I2431" s="9"/>
      <c r="J2431" s="10" t="s">
        <v>17</v>
      </c>
      <c r="K2431" s="8" t="s">
        <v>22</v>
      </c>
      <c r="L2431" s="7" t="s">
        <v>655</v>
      </c>
      <c r="M2431" s="7" t="s">
        <v>656</v>
      </c>
      <c r="N2431" s="9">
        <v>18826</v>
      </c>
      <c r="O2431" s="9">
        <v>8500</v>
      </c>
      <c r="P2431" s="9">
        <v>7977</v>
      </c>
      <c r="Q2431" s="9">
        <v>8325</v>
      </c>
      <c r="R2431" s="13">
        <v>44.2</v>
      </c>
      <c r="S2431" s="13">
        <v>-2.1</v>
      </c>
      <c r="T2431" s="11" t="s">
        <v>3648</v>
      </c>
    </row>
    <row r="2432" spans="1:32">
      <c r="A2432" s="6">
        <v>1</v>
      </c>
      <c r="B2432" s="6"/>
      <c r="C2432" s="6"/>
      <c r="D2432" s="8" t="s">
        <v>17</v>
      </c>
      <c r="E2432" s="9"/>
      <c r="F2432" s="9"/>
      <c r="G2432" s="9"/>
      <c r="H2432" s="10" t="s">
        <v>17</v>
      </c>
      <c r="I2432" s="9"/>
      <c r="J2432" s="10" t="s">
        <v>17</v>
      </c>
      <c r="K2432" s="8" t="s">
        <v>22</v>
      </c>
      <c r="L2432" s="7" t="s">
        <v>2734</v>
      </c>
      <c r="M2432" s="7" t="s">
        <v>60</v>
      </c>
      <c r="N2432" s="9">
        <v>397754</v>
      </c>
      <c r="O2432" s="9">
        <v>176982</v>
      </c>
      <c r="P2432" s="9">
        <v>95337</v>
      </c>
      <c r="Q2432" s="9">
        <v>100472</v>
      </c>
      <c r="R2432" s="13">
        <v>25.3</v>
      </c>
      <c r="S2432" s="13">
        <v>-43.2</v>
      </c>
      <c r="T2432" s="11" t="s">
        <v>3650</v>
      </c>
    </row>
    <row r="2433" spans="1:20">
      <c r="A2433" s="6">
        <v>1</v>
      </c>
      <c r="B2433" s="6"/>
      <c r="C2433" s="6"/>
      <c r="D2433" s="6"/>
      <c r="E2433" s="6"/>
      <c r="F2433" s="6"/>
      <c r="G2433" s="6"/>
      <c r="H2433" s="6"/>
      <c r="I2433" s="6"/>
      <c r="J2433" s="6"/>
      <c r="K2433" s="6"/>
      <c r="L2433" s="6"/>
      <c r="M2433" s="6"/>
      <c r="N2433" s="6"/>
      <c r="O2433" s="6"/>
      <c r="P2433" s="6"/>
      <c r="Q2433" s="6"/>
      <c r="R2433" s="6"/>
      <c r="S2433" s="6"/>
      <c r="T2433" s="11"/>
    </row>
    <row r="2434" spans="1:20" ht="28.5">
      <c r="A2434" s="6">
        <v>1</v>
      </c>
      <c r="B2434" s="6"/>
      <c r="C2434" s="6"/>
      <c r="D2434" s="8" t="s">
        <v>17</v>
      </c>
      <c r="E2434" s="9"/>
      <c r="F2434" s="9"/>
      <c r="G2434" s="9"/>
      <c r="H2434" s="10" t="s">
        <v>17</v>
      </c>
      <c r="I2434" s="9"/>
      <c r="J2434" s="10" t="s">
        <v>17</v>
      </c>
      <c r="K2434" s="8" t="s">
        <v>22</v>
      </c>
      <c r="L2434" s="7" t="s">
        <v>2648</v>
      </c>
      <c r="M2434" s="7" t="s">
        <v>1899</v>
      </c>
      <c r="N2434" s="9">
        <v>15343</v>
      </c>
      <c r="O2434" s="9">
        <v>7690</v>
      </c>
      <c r="P2434" s="9">
        <v>5901</v>
      </c>
      <c r="Q2434" s="9">
        <v>6872</v>
      </c>
      <c r="R2434" s="13">
        <v>44.8</v>
      </c>
      <c r="S2434" s="13">
        <v>-10.6</v>
      </c>
      <c r="T2434" s="11" t="s">
        <v>3649</v>
      </c>
    </row>
    <row r="2435" spans="1:20" ht="45">
      <c r="A2435" s="6">
        <v>1</v>
      </c>
      <c r="B2435" s="6"/>
      <c r="C2435" s="19" t="s">
        <v>2735</v>
      </c>
      <c r="D2435" s="8" t="s">
        <v>17</v>
      </c>
      <c r="E2435" s="9"/>
      <c r="F2435" s="9"/>
      <c r="G2435" s="9"/>
      <c r="H2435" s="10" t="s">
        <v>17</v>
      </c>
      <c r="I2435" s="9"/>
      <c r="J2435" s="10" t="s">
        <v>17</v>
      </c>
      <c r="K2435" s="8" t="s">
        <v>17</v>
      </c>
      <c r="L2435" s="7" t="s">
        <v>17</v>
      </c>
      <c r="M2435" s="7" t="s">
        <v>17</v>
      </c>
      <c r="N2435" s="9"/>
      <c r="O2435" s="9"/>
      <c r="P2435" s="9"/>
      <c r="Q2435" s="9"/>
      <c r="R2435" s="10" t="s">
        <v>17</v>
      </c>
      <c r="S2435" s="10" t="s">
        <v>17</v>
      </c>
      <c r="T2435" s="11" t="s">
        <v>17</v>
      </c>
    </row>
    <row r="2436" spans="1:20" ht="28.5">
      <c r="A2436" s="6">
        <v>1</v>
      </c>
      <c r="B2436" s="6"/>
      <c r="C2436" s="7" t="s">
        <v>2736</v>
      </c>
      <c r="D2436" s="8" t="s">
        <v>57</v>
      </c>
      <c r="E2436" s="9">
        <v>147687464</v>
      </c>
      <c r="F2436" s="9">
        <v>193261250</v>
      </c>
      <c r="G2436" s="9">
        <f>IFERROR(F2436-E2436,0)</f>
        <v>45573786</v>
      </c>
      <c r="H2436" s="36">
        <f>IFERROR((F2436/E2436-1)*100,0)</f>
        <v>30.858262959949002</v>
      </c>
      <c r="I2436" s="9">
        <v>476185064</v>
      </c>
      <c r="J2436" s="12">
        <v>40.6</v>
      </c>
      <c r="K2436" s="8" t="s">
        <v>17</v>
      </c>
      <c r="L2436" s="7" t="s">
        <v>17</v>
      </c>
      <c r="M2436" s="7" t="s">
        <v>17</v>
      </c>
      <c r="N2436" s="9"/>
      <c r="O2436" s="9"/>
      <c r="P2436" s="9"/>
      <c r="Q2436" s="9"/>
      <c r="R2436" s="10" t="s">
        <v>17</v>
      </c>
      <c r="S2436" s="10" t="s">
        <v>17</v>
      </c>
      <c r="T2436" s="11" t="s">
        <v>17</v>
      </c>
    </row>
    <row r="2437" spans="1:20" ht="42.75">
      <c r="A2437" s="6">
        <v>1</v>
      </c>
      <c r="B2437" s="6"/>
      <c r="C2437" s="7" t="s">
        <v>2737</v>
      </c>
      <c r="D2437" s="8" t="s">
        <v>17</v>
      </c>
      <c r="E2437" s="9"/>
      <c r="F2437" s="9"/>
      <c r="G2437" s="9"/>
      <c r="H2437" s="10" t="s">
        <v>17</v>
      </c>
      <c r="I2437" s="9"/>
      <c r="J2437" s="10" t="s">
        <v>17</v>
      </c>
      <c r="K2437" s="8" t="s">
        <v>22</v>
      </c>
      <c r="L2437" s="7" t="s">
        <v>781</v>
      </c>
      <c r="M2437" s="7" t="s">
        <v>60</v>
      </c>
      <c r="N2437" s="9">
        <v>28000</v>
      </c>
      <c r="O2437" s="9">
        <v>14000</v>
      </c>
      <c r="P2437" s="9">
        <v>9565</v>
      </c>
      <c r="Q2437" s="9">
        <v>10444</v>
      </c>
      <c r="R2437" s="13">
        <v>37.299999999999997</v>
      </c>
      <c r="S2437" s="13">
        <v>-25.4</v>
      </c>
      <c r="T2437" s="11" t="s">
        <v>3651</v>
      </c>
    </row>
    <row r="2438" spans="1:20" ht="57">
      <c r="A2438" s="6">
        <v>1</v>
      </c>
      <c r="B2438" s="6"/>
      <c r="C2438" s="6"/>
      <c r="D2438" s="8" t="s">
        <v>17</v>
      </c>
      <c r="E2438" s="9"/>
      <c r="F2438" s="9"/>
      <c r="G2438" s="9"/>
      <c r="H2438" s="10" t="s">
        <v>17</v>
      </c>
      <c r="I2438" s="9"/>
      <c r="J2438" s="10" t="s">
        <v>17</v>
      </c>
      <c r="K2438" s="8" t="s">
        <v>22</v>
      </c>
      <c r="L2438" s="7" t="s">
        <v>2738</v>
      </c>
      <c r="M2438" s="7" t="s">
        <v>1969</v>
      </c>
      <c r="N2438" s="9">
        <v>200</v>
      </c>
      <c r="O2438" s="9">
        <v>100</v>
      </c>
      <c r="P2438" s="9">
        <v>391</v>
      </c>
      <c r="Q2438" s="9">
        <v>33</v>
      </c>
      <c r="R2438" s="13">
        <v>16.5</v>
      </c>
      <c r="S2438" s="13">
        <v>-67</v>
      </c>
      <c r="T2438" s="11" t="s">
        <v>3652</v>
      </c>
    </row>
    <row r="2439" spans="1:20">
      <c r="A2439" s="6">
        <v>1</v>
      </c>
      <c r="B2439" s="6"/>
      <c r="C2439" s="6"/>
      <c r="D2439" s="6"/>
      <c r="E2439" s="6"/>
      <c r="F2439" s="6"/>
      <c r="G2439" s="6"/>
      <c r="H2439" s="6"/>
      <c r="I2439" s="6"/>
      <c r="J2439" s="6"/>
      <c r="K2439" s="6"/>
      <c r="L2439" s="6"/>
      <c r="M2439" s="6"/>
      <c r="N2439" s="6"/>
      <c r="O2439" s="6"/>
      <c r="P2439" s="6"/>
      <c r="Q2439" s="6"/>
      <c r="R2439" s="6"/>
      <c r="S2439" s="6"/>
      <c r="T2439" s="11"/>
    </row>
    <row r="2440" spans="1:20" ht="28.5">
      <c r="A2440" s="6">
        <v>1</v>
      </c>
      <c r="B2440" s="6"/>
      <c r="C2440" s="6"/>
      <c r="D2440" s="8" t="s">
        <v>17</v>
      </c>
      <c r="E2440" s="9"/>
      <c r="F2440" s="9"/>
      <c r="G2440" s="9"/>
      <c r="H2440" s="10" t="s">
        <v>17</v>
      </c>
      <c r="I2440" s="9"/>
      <c r="J2440" s="10" t="s">
        <v>17</v>
      </c>
      <c r="K2440" s="8" t="s">
        <v>22</v>
      </c>
      <c r="L2440" s="7" t="s">
        <v>2739</v>
      </c>
      <c r="M2440" s="7" t="s">
        <v>231</v>
      </c>
      <c r="N2440" s="9">
        <v>516</v>
      </c>
      <c r="O2440" s="9">
        <v>516</v>
      </c>
      <c r="P2440" s="9">
        <v>566</v>
      </c>
      <c r="Q2440" s="9">
        <v>497</v>
      </c>
      <c r="R2440" s="10" t="s">
        <v>62</v>
      </c>
      <c r="S2440" s="13">
        <v>-3.7</v>
      </c>
      <c r="T2440" s="11" t="s">
        <v>3653</v>
      </c>
    </row>
    <row r="2441" spans="1:20">
      <c r="A2441" s="6">
        <v>1</v>
      </c>
      <c r="B2441" s="6"/>
      <c r="C2441" s="6"/>
      <c r="D2441" s="8" t="s">
        <v>17</v>
      </c>
      <c r="E2441" s="9"/>
      <c r="F2441" s="9"/>
      <c r="G2441" s="9"/>
      <c r="H2441" s="10" t="s">
        <v>17</v>
      </c>
      <c r="I2441" s="9"/>
      <c r="J2441" s="10" t="s">
        <v>17</v>
      </c>
      <c r="K2441" s="8" t="s">
        <v>22</v>
      </c>
      <c r="L2441" s="7" t="s">
        <v>2740</v>
      </c>
      <c r="M2441" s="7" t="s">
        <v>231</v>
      </c>
      <c r="N2441" s="9">
        <v>85</v>
      </c>
      <c r="O2441" s="9">
        <v>85</v>
      </c>
      <c r="P2441" s="9">
        <v>59</v>
      </c>
      <c r="Q2441" s="9">
        <v>68</v>
      </c>
      <c r="R2441" s="10" t="s">
        <v>62</v>
      </c>
      <c r="S2441" s="13">
        <v>-20</v>
      </c>
      <c r="T2441" s="11" t="s">
        <v>3654</v>
      </c>
    </row>
    <row r="2442" spans="1:20">
      <c r="A2442" s="6">
        <v>1</v>
      </c>
      <c r="B2442" s="6"/>
      <c r="C2442" s="6"/>
      <c r="D2442" s="8" t="s">
        <v>17</v>
      </c>
      <c r="E2442" s="9"/>
      <c r="F2442" s="9"/>
      <c r="G2442" s="9"/>
      <c r="H2442" s="10" t="s">
        <v>17</v>
      </c>
      <c r="I2442" s="9"/>
      <c r="J2442" s="10" t="s">
        <v>17</v>
      </c>
      <c r="K2442" s="8" t="s">
        <v>22</v>
      </c>
      <c r="L2442" s="7" t="s">
        <v>2741</v>
      </c>
      <c r="M2442" s="7" t="s">
        <v>2742</v>
      </c>
      <c r="N2442" s="9">
        <v>350</v>
      </c>
      <c r="O2442" s="9">
        <v>350</v>
      </c>
      <c r="P2442" s="9">
        <v>341</v>
      </c>
      <c r="Q2442" s="9">
        <v>335</v>
      </c>
      <c r="R2442" s="10" t="s">
        <v>62</v>
      </c>
      <c r="S2442" s="13">
        <v>-4.3</v>
      </c>
      <c r="T2442" s="11" t="s">
        <v>3655</v>
      </c>
    </row>
    <row r="2443" spans="1:20" ht="28.5">
      <c r="A2443" s="6">
        <v>1</v>
      </c>
      <c r="B2443" s="6"/>
      <c r="C2443" s="6"/>
      <c r="D2443" s="8" t="s">
        <v>17</v>
      </c>
      <c r="E2443" s="9"/>
      <c r="F2443" s="9"/>
      <c r="G2443" s="9"/>
      <c r="H2443" s="10" t="s">
        <v>17</v>
      </c>
      <c r="I2443" s="9"/>
      <c r="J2443" s="10" t="s">
        <v>17</v>
      </c>
      <c r="K2443" s="8" t="s">
        <v>22</v>
      </c>
      <c r="L2443" s="7" t="s">
        <v>2743</v>
      </c>
      <c r="M2443" s="7" t="s">
        <v>2744</v>
      </c>
      <c r="N2443" s="9">
        <v>100</v>
      </c>
      <c r="O2443" s="9">
        <v>100</v>
      </c>
      <c r="P2443" s="9">
        <v>77</v>
      </c>
      <c r="Q2443" s="9">
        <v>80</v>
      </c>
      <c r="R2443" s="10" t="s">
        <v>62</v>
      </c>
      <c r="S2443" s="13">
        <v>-20</v>
      </c>
      <c r="T2443" s="11" t="s">
        <v>3656</v>
      </c>
    </row>
    <row r="2444" spans="1:20" ht="85.5">
      <c r="A2444" s="6">
        <v>1</v>
      </c>
      <c r="B2444" s="6"/>
      <c r="C2444" s="6"/>
      <c r="D2444" s="8" t="s">
        <v>17</v>
      </c>
      <c r="E2444" s="9"/>
      <c r="F2444" s="9"/>
      <c r="G2444" s="9"/>
      <c r="H2444" s="10" t="s">
        <v>17</v>
      </c>
      <c r="I2444" s="9"/>
      <c r="J2444" s="10" t="s">
        <v>17</v>
      </c>
      <c r="K2444" s="8" t="s">
        <v>22</v>
      </c>
      <c r="L2444" s="7" t="s">
        <v>2745</v>
      </c>
      <c r="M2444" s="7" t="s">
        <v>656</v>
      </c>
      <c r="N2444" s="9">
        <v>80</v>
      </c>
      <c r="O2444" s="9">
        <v>40</v>
      </c>
      <c r="P2444" s="9">
        <v>20</v>
      </c>
      <c r="Q2444" s="9">
        <v>10</v>
      </c>
      <c r="R2444" s="13">
        <v>12.5</v>
      </c>
      <c r="S2444" s="13">
        <v>-75</v>
      </c>
      <c r="T2444" s="11" t="s">
        <v>3657</v>
      </c>
    </row>
    <row r="2445" spans="1:20">
      <c r="A2445" s="6">
        <v>1</v>
      </c>
      <c r="B2445" s="6"/>
      <c r="C2445" s="6"/>
      <c r="D2445" s="6"/>
      <c r="E2445" s="6"/>
      <c r="F2445" s="6"/>
      <c r="G2445" s="6"/>
      <c r="H2445" s="6"/>
      <c r="I2445" s="6"/>
      <c r="J2445" s="6"/>
      <c r="K2445" s="6"/>
      <c r="L2445" s="6"/>
      <c r="M2445" s="6"/>
      <c r="N2445" s="6"/>
      <c r="O2445" s="6"/>
      <c r="P2445" s="6"/>
      <c r="Q2445" s="6"/>
      <c r="R2445" s="6"/>
      <c r="S2445" s="6"/>
      <c r="T2445" s="11"/>
    </row>
    <row r="2446" spans="1:20" ht="42.75">
      <c r="A2446" s="6">
        <v>1</v>
      </c>
      <c r="B2446" s="6"/>
      <c r="C2446" s="6"/>
      <c r="D2446" s="8" t="s">
        <v>17</v>
      </c>
      <c r="E2446" s="9"/>
      <c r="F2446" s="9"/>
      <c r="G2446" s="9"/>
      <c r="H2446" s="10" t="s">
        <v>17</v>
      </c>
      <c r="I2446" s="9"/>
      <c r="J2446" s="10" t="s">
        <v>17</v>
      </c>
      <c r="K2446" s="8" t="s">
        <v>22</v>
      </c>
      <c r="L2446" s="7" t="s">
        <v>2745</v>
      </c>
      <c r="M2446" s="7" t="s">
        <v>231</v>
      </c>
      <c r="N2446" s="9">
        <v>80</v>
      </c>
      <c r="O2446" s="9">
        <v>40</v>
      </c>
      <c r="P2446" s="9">
        <v>28</v>
      </c>
      <c r="Q2446" s="9">
        <v>26</v>
      </c>
      <c r="R2446" s="13">
        <v>32.5</v>
      </c>
      <c r="S2446" s="13">
        <v>-35</v>
      </c>
      <c r="T2446" s="11" t="s">
        <v>3658</v>
      </c>
    </row>
    <row r="2447" spans="1:20">
      <c r="A2447" s="6">
        <v>1</v>
      </c>
      <c r="B2447" s="6"/>
      <c r="C2447" s="6"/>
      <c r="D2447" s="6"/>
      <c r="E2447" s="6"/>
      <c r="F2447" s="6"/>
      <c r="G2447" s="6"/>
      <c r="H2447" s="6"/>
      <c r="I2447" s="6"/>
      <c r="J2447" s="6"/>
      <c r="K2447" s="6"/>
      <c r="L2447" s="6"/>
      <c r="M2447" s="6"/>
      <c r="N2447" s="6"/>
      <c r="O2447" s="6"/>
      <c r="P2447" s="6"/>
      <c r="Q2447" s="6"/>
      <c r="R2447" s="6"/>
      <c r="S2447" s="6"/>
      <c r="T2447" s="11"/>
    </row>
    <row r="2448" spans="1:20" ht="57">
      <c r="A2448" s="6">
        <v>1</v>
      </c>
      <c r="B2448" s="6"/>
      <c r="C2448" s="7" t="s">
        <v>2746</v>
      </c>
      <c r="D2448" s="8" t="s">
        <v>17</v>
      </c>
      <c r="E2448" s="9"/>
      <c r="F2448" s="9"/>
      <c r="G2448" s="9"/>
      <c r="H2448" s="10" t="s">
        <v>17</v>
      </c>
      <c r="I2448" s="9"/>
      <c r="J2448" s="10" t="s">
        <v>17</v>
      </c>
      <c r="K2448" s="8" t="s">
        <v>17</v>
      </c>
      <c r="L2448" s="7" t="s">
        <v>17</v>
      </c>
      <c r="M2448" s="7" t="s">
        <v>17</v>
      </c>
      <c r="N2448" s="9"/>
      <c r="O2448" s="9"/>
      <c r="P2448" s="9"/>
      <c r="Q2448" s="9"/>
      <c r="R2448" s="10" t="s">
        <v>17</v>
      </c>
      <c r="S2448" s="10" t="s">
        <v>17</v>
      </c>
      <c r="T2448" s="11" t="s">
        <v>17</v>
      </c>
    </row>
    <row r="2449" spans="1:20" ht="42.75">
      <c r="A2449" s="6">
        <v>1</v>
      </c>
      <c r="B2449" s="6"/>
      <c r="C2449" s="7" t="s">
        <v>2747</v>
      </c>
      <c r="D2449" s="8" t="s">
        <v>57</v>
      </c>
      <c r="E2449" s="9">
        <v>58155640</v>
      </c>
      <c r="F2449" s="9">
        <v>68846095</v>
      </c>
      <c r="G2449" s="9">
        <f>IFERROR(F2449-E2449,0)</f>
        <v>10690455</v>
      </c>
      <c r="H2449" s="36">
        <f>IFERROR((F2449/E2449-1)*100,0)</f>
        <v>18.382490503070727</v>
      </c>
      <c r="I2449" s="9">
        <v>165742443</v>
      </c>
      <c r="J2449" s="12">
        <v>41.5</v>
      </c>
      <c r="K2449" s="8" t="s">
        <v>17</v>
      </c>
      <c r="L2449" s="7" t="s">
        <v>17</v>
      </c>
      <c r="M2449" s="7" t="s">
        <v>17</v>
      </c>
      <c r="N2449" s="9"/>
      <c r="O2449" s="9"/>
      <c r="P2449" s="9"/>
      <c r="Q2449" s="9"/>
      <c r="R2449" s="10" t="s">
        <v>17</v>
      </c>
      <c r="S2449" s="10" t="s">
        <v>17</v>
      </c>
      <c r="T2449" s="11" t="s">
        <v>17</v>
      </c>
    </row>
    <row r="2450" spans="1:20" ht="42.75">
      <c r="A2450" s="6">
        <v>1</v>
      </c>
      <c r="B2450" s="6"/>
      <c r="C2450" s="7" t="s">
        <v>2748</v>
      </c>
      <c r="D2450" s="8" t="s">
        <v>17</v>
      </c>
      <c r="E2450" s="9"/>
      <c r="F2450" s="9"/>
      <c r="G2450" s="9"/>
      <c r="H2450" s="10" t="s">
        <v>17</v>
      </c>
      <c r="I2450" s="9"/>
      <c r="J2450" s="10" t="s">
        <v>17</v>
      </c>
      <c r="K2450" s="8" t="s">
        <v>22</v>
      </c>
      <c r="L2450" s="7" t="s">
        <v>2749</v>
      </c>
      <c r="M2450" s="7" t="s">
        <v>2750</v>
      </c>
      <c r="N2450" s="9">
        <v>24800</v>
      </c>
      <c r="O2450" s="9">
        <v>12300</v>
      </c>
      <c r="P2450" s="9">
        <v>9574</v>
      </c>
      <c r="Q2450" s="9">
        <v>8507</v>
      </c>
      <c r="R2450" s="13">
        <v>34.299999999999997</v>
      </c>
      <c r="S2450" s="13">
        <v>-30.8</v>
      </c>
      <c r="T2450" s="11" t="s">
        <v>3659</v>
      </c>
    </row>
    <row r="2451" spans="1:20" ht="42.75">
      <c r="A2451" s="6">
        <v>1</v>
      </c>
      <c r="B2451" s="6"/>
      <c r="C2451" s="6"/>
      <c r="D2451" s="8" t="s">
        <v>17</v>
      </c>
      <c r="E2451" s="9"/>
      <c r="F2451" s="9"/>
      <c r="G2451" s="9"/>
      <c r="H2451" s="10" t="s">
        <v>17</v>
      </c>
      <c r="I2451" s="9"/>
      <c r="J2451" s="10" t="s">
        <v>17</v>
      </c>
      <c r="K2451" s="8" t="s">
        <v>22</v>
      </c>
      <c r="L2451" s="7" t="s">
        <v>2751</v>
      </c>
      <c r="M2451" s="7" t="s">
        <v>1952</v>
      </c>
      <c r="N2451" s="9">
        <v>162500</v>
      </c>
      <c r="O2451" s="9">
        <v>77000</v>
      </c>
      <c r="P2451" s="9">
        <v>86735</v>
      </c>
      <c r="Q2451" s="9">
        <v>80804</v>
      </c>
      <c r="R2451" s="13">
        <v>49.7</v>
      </c>
      <c r="S2451" s="13">
        <v>4.9000000000000004</v>
      </c>
      <c r="T2451" s="11" t="s">
        <v>3660</v>
      </c>
    </row>
    <row r="2452" spans="1:20" ht="42.75">
      <c r="A2452" s="6">
        <v>1</v>
      </c>
      <c r="B2452" s="6"/>
      <c r="C2452" s="6"/>
      <c r="D2452" s="8" t="s">
        <v>17</v>
      </c>
      <c r="E2452" s="9"/>
      <c r="F2452" s="9"/>
      <c r="G2452" s="9"/>
      <c r="H2452" s="10" t="s">
        <v>17</v>
      </c>
      <c r="I2452" s="9"/>
      <c r="J2452" s="10" t="s">
        <v>17</v>
      </c>
      <c r="K2452" s="8" t="s">
        <v>22</v>
      </c>
      <c r="L2452" s="7" t="s">
        <v>2752</v>
      </c>
      <c r="M2452" s="7" t="s">
        <v>2753</v>
      </c>
      <c r="N2452" s="9">
        <v>10000</v>
      </c>
      <c r="O2452" s="9">
        <v>4900</v>
      </c>
      <c r="P2452" s="9">
        <v>4963</v>
      </c>
      <c r="Q2452" s="9">
        <v>4330</v>
      </c>
      <c r="R2452" s="13">
        <v>43.3</v>
      </c>
      <c r="S2452" s="13">
        <v>-11.6</v>
      </c>
      <c r="T2452" s="11" t="s">
        <v>3661</v>
      </c>
    </row>
    <row r="2453" spans="1:20" ht="42.75">
      <c r="A2453" s="6">
        <v>1</v>
      </c>
      <c r="B2453" s="6"/>
      <c r="C2453" s="6"/>
      <c r="D2453" s="8" t="s">
        <v>17</v>
      </c>
      <c r="E2453" s="9"/>
      <c r="F2453" s="9"/>
      <c r="G2453" s="9"/>
      <c r="H2453" s="10" t="s">
        <v>17</v>
      </c>
      <c r="I2453" s="9"/>
      <c r="J2453" s="10" t="s">
        <v>17</v>
      </c>
      <c r="K2453" s="8" t="s">
        <v>22</v>
      </c>
      <c r="L2453" s="7" t="s">
        <v>2754</v>
      </c>
      <c r="M2453" s="7" t="s">
        <v>60</v>
      </c>
      <c r="N2453" s="9">
        <v>32600</v>
      </c>
      <c r="O2453" s="9">
        <v>15300</v>
      </c>
      <c r="P2453" s="9">
        <v>15994</v>
      </c>
      <c r="Q2453" s="9">
        <v>12971</v>
      </c>
      <c r="R2453" s="13">
        <v>39.799999999999997</v>
      </c>
      <c r="S2453" s="13">
        <v>-15.2</v>
      </c>
      <c r="T2453" s="11" t="s">
        <v>3662</v>
      </c>
    </row>
    <row r="2454" spans="1:20" ht="28.5">
      <c r="A2454" s="6">
        <v>1</v>
      </c>
      <c r="B2454" s="6"/>
      <c r="C2454" s="6"/>
      <c r="D2454" s="8" t="s">
        <v>17</v>
      </c>
      <c r="E2454" s="9"/>
      <c r="F2454" s="9"/>
      <c r="G2454" s="9"/>
      <c r="H2454" s="10" t="s">
        <v>17</v>
      </c>
      <c r="I2454" s="9"/>
      <c r="J2454" s="10" t="s">
        <v>17</v>
      </c>
      <c r="K2454" s="8" t="s">
        <v>22</v>
      </c>
      <c r="L2454" s="7" t="s">
        <v>2755</v>
      </c>
      <c r="M2454" s="7" t="s">
        <v>2750</v>
      </c>
      <c r="N2454" s="9">
        <v>7800</v>
      </c>
      <c r="O2454" s="9">
        <v>3800</v>
      </c>
      <c r="P2454" s="9">
        <v>3657</v>
      </c>
      <c r="Q2454" s="9">
        <v>4139</v>
      </c>
      <c r="R2454" s="13">
        <v>53.1</v>
      </c>
      <c r="S2454" s="13">
        <v>8.9</v>
      </c>
      <c r="T2454" s="11" t="s">
        <v>3663</v>
      </c>
    </row>
    <row r="2455" spans="1:20" ht="28.5">
      <c r="A2455" s="6">
        <v>1</v>
      </c>
      <c r="B2455" s="6"/>
      <c r="C2455" s="7" t="s">
        <v>2756</v>
      </c>
      <c r="D2455" s="8" t="s">
        <v>17</v>
      </c>
      <c r="E2455" s="9"/>
      <c r="F2455" s="9"/>
      <c r="G2455" s="9"/>
      <c r="H2455" s="10" t="s">
        <v>17</v>
      </c>
      <c r="I2455" s="9"/>
      <c r="J2455" s="10" t="s">
        <v>17</v>
      </c>
      <c r="K2455" s="8" t="s">
        <v>17</v>
      </c>
      <c r="L2455" s="7" t="s">
        <v>17</v>
      </c>
      <c r="M2455" s="7" t="s">
        <v>17</v>
      </c>
      <c r="N2455" s="9"/>
      <c r="O2455" s="9"/>
      <c r="P2455" s="9"/>
      <c r="Q2455" s="9"/>
      <c r="R2455" s="10" t="s">
        <v>17</v>
      </c>
      <c r="S2455" s="10" t="s">
        <v>17</v>
      </c>
      <c r="T2455" s="11" t="s">
        <v>17</v>
      </c>
    </row>
    <row r="2456" spans="1:20" ht="28.5">
      <c r="A2456" s="6">
        <v>1</v>
      </c>
      <c r="B2456" s="6"/>
      <c r="C2456" s="7" t="s">
        <v>2757</v>
      </c>
      <c r="D2456" s="8" t="s">
        <v>57</v>
      </c>
      <c r="E2456" s="9">
        <v>71745389</v>
      </c>
      <c r="F2456" s="9">
        <v>101154169</v>
      </c>
      <c r="G2456" s="9">
        <f>IFERROR(F2456-E2456,0)</f>
        <v>29408780</v>
      </c>
      <c r="H2456" s="36">
        <f>IFERROR((F2456/E2456-1)*100,0)</f>
        <v>40.99048093529747</v>
      </c>
      <c r="I2456" s="9">
        <v>233693327</v>
      </c>
      <c r="J2456" s="12">
        <v>43.3</v>
      </c>
      <c r="K2456" s="8" t="s">
        <v>17</v>
      </c>
      <c r="L2456" s="7" t="s">
        <v>17</v>
      </c>
      <c r="M2456" s="7" t="s">
        <v>17</v>
      </c>
      <c r="N2456" s="9"/>
      <c r="O2456" s="9"/>
      <c r="P2456" s="9"/>
      <c r="Q2456" s="9"/>
      <c r="R2456" s="10" t="s">
        <v>17</v>
      </c>
      <c r="S2456" s="10" t="s">
        <v>17</v>
      </c>
      <c r="T2456" s="11" t="s">
        <v>17</v>
      </c>
    </row>
    <row r="2457" spans="1:20" ht="42.75">
      <c r="A2457" s="6">
        <v>1</v>
      </c>
      <c r="B2457" s="6"/>
      <c r="C2457" s="7" t="s">
        <v>2758</v>
      </c>
      <c r="D2457" s="8" t="s">
        <v>17</v>
      </c>
      <c r="E2457" s="9"/>
      <c r="F2457" s="9"/>
      <c r="G2457" s="9"/>
      <c r="H2457" s="10" t="s">
        <v>17</v>
      </c>
      <c r="I2457" s="9"/>
      <c r="J2457" s="10" t="s">
        <v>17</v>
      </c>
      <c r="K2457" s="8" t="s">
        <v>22</v>
      </c>
      <c r="L2457" s="7" t="s">
        <v>222</v>
      </c>
      <c r="M2457" s="7" t="s">
        <v>91</v>
      </c>
      <c r="N2457" s="9">
        <v>1400</v>
      </c>
      <c r="O2457" s="9">
        <v>584</v>
      </c>
      <c r="P2457" s="9">
        <v>757</v>
      </c>
      <c r="Q2457" s="9">
        <v>461</v>
      </c>
      <c r="R2457" s="13">
        <v>32.9</v>
      </c>
      <c r="S2457" s="13">
        <v>-21.1</v>
      </c>
      <c r="T2457" s="11" t="s">
        <v>3664</v>
      </c>
    </row>
    <row r="2458" spans="1:20" ht="42.75">
      <c r="A2458" s="6">
        <v>1</v>
      </c>
      <c r="B2458" s="6"/>
      <c r="C2458" s="6"/>
      <c r="D2458" s="8" t="s">
        <v>17</v>
      </c>
      <c r="E2458" s="9"/>
      <c r="F2458" s="9"/>
      <c r="G2458" s="9"/>
      <c r="H2458" s="10" t="s">
        <v>17</v>
      </c>
      <c r="I2458" s="9"/>
      <c r="J2458" s="10" t="s">
        <v>17</v>
      </c>
      <c r="K2458" s="8" t="s">
        <v>22</v>
      </c>
      <c r="L2458" s="7" t="s">
        <v>290</v>
      </c>
      <c r="M2458" s="7" t="s">
        <v>221</v>
      </c>
      <c r="N2458" s="9">
        <v>730</v>
      </c>
      <c r="O2458" s="9">
        <v>340</v>
      </c>
      <c r="P2458" s="9">
        <v>361</v>
      </c>
      <c r="Q2458" s="9">
        <v>278</v>
      </c>
      <c r="R2458" s="13">
        <v>38.1</v>
      </c>
      <c r="S2458" s="13">
        <v>-18.2</v>
      </c>
      <c r="T2458" s="11" t="s">
        <v>3665</v>
      </c>
    </row>
    <row r="2459" spans="1:20" ht="42.75">
      <c r="A2459" s="6">
        <v>1</v>
      </c>
      <c r="B2459" s="6"/>
      <c r="C2459" s="6"/>
      <c r="D2459" s="8" t="s">
        <v>17</v>
      </c>
      <c r="E2459" s="9"/>
      <c r="F2459" s="9"/>
      <c r="G2459" s="9"/>
      <c r="H2459" s="10" t="s">
        <v>17</v>
      </c>
      <c r="I2459" s="9"/>
      <c r="J2459" s="10" t="s">
        <v>17</v>
      </c>
      <c r="K2459" s="8" t="s">
        <v>22</v>
      </c>
      <c r="L2459" s="7" t="s">
        <v>2759</v>
      </c>
      <c r="M2459" s="7" t="s">
        <v>176</v>
      </c>
      <c r="N2459" s="9">
        <v>80</v>
      </c>
      <c r="O2459" s="9">
        <v>51</v>
      </c>
      <c r="P2459" s="9">
        <v>63</v>
      </c>
      <c r="Q2459" s="9">
        <v>142</v>
      </c>
      <c r="R2459" s="13">
        <v>177.5</v>
      </c>
      <c r="S2459" s="13">
        <v>178.4</v>
      </c>
      <c r="T2459" s="11" t="s">
        <v>3666</v>
      </c>
    </row>
    <row r="2460" spans="1:20" ht="42.75">
      <c r="A2460" s="6">
        <v>1</v>
      </c>
      <c r="B2460" s="6"/>
      <c r="C2460" s="6"/>
      <c r="D2460" s="8" t="s">
        <v>17</v>
      </c>
      <c r="E2460" s="9"/>
      <c r="F2460" s="9"/>
      <c r="G2460" s="9"/>
      <c r="H2460" s="10" t="s">
        <v>17</v>
      </c>
      <c r="I2460" s="9"/>
      <c r="J2460" s="10" t="s">
        <v>17</v>
      </c>
      <c r="K2460" s="8" t="s">
        <v>22</v>
      </c>
      <c r="L2460" s="7" t="s">
        <v>2760</v>
      </c>
      <c r="M2460" s="7" t="s">
        <v>176</v>
      </c>
      <c r="N2460" s="9">
        <v>30</v>
      </c>
      <c r="O2460" s="9">
        <v>5</v>
      </c>
      <c r="P2460" s="9">
        <v>7</v>
      </c>
      <c r="Q2460" s="9">
        <v>15</v>
      </c>
      <c r="R2460" s="13">
        <v>50</v>
      </c>
      <c r="S2460" s="13">
        <v>200</v>
      </c>
      <c r="T2460" s="11" t="s">
        <v>3666</v>
      </c>
    </row>
    <row r="2461" spans="1:20">
      <c r="A2461" s="6">
        <v>1</v>
      </c>
      <c r="B2461" s="6"/>
      <c r="C2461" s="6"/>
      <c r="D2461" s="8" t="s">
        <v>17</v>
      </c>
      <c r="E2461" s="9"/>
      <c r="F2461" s="9"/>
      <c r="G2461" s="9"/>
      <c r="H2461" s="10" t="s">
        <v>17</v>
      </c>
      <c r="I2461" s="9"/>
      <c r="J2461" s="10" t="s">
        <v>17</v>
      </c>
      <c r="K2461" s="8" t="s">
        <v>22</v>
      </c>
      <c r="L2461" s="7" t="s">
        <v>2761</v>
      </c>
      <c r="M2461" s="7" t="s">
        <v>63</v>
      </c>
      <c r="N2461" s="9">
        <v>75</v>
      </c>
      <c r="O2461" s="9">
        <v>75</v>
      </c>
      <c r="P2461" s="9">
        <v>62</v>
      </c>
      <c r="Q2461" s="9">
        <v>61</v>
      </c>
      <c r="R2461" s="10" t="s">
        <v>62</v>
      </c>
      <c r="S2461" s="13">
        <v>-18.7</v>
      </c>
      <c r="T2461" s="11" t="s">
        <v>2762</v>
      </c>
    </row>
    <row r="2462" spans="1:20">
      <c r="A2462" s="6">
        <v>1</v>
      </c>
      <c r="B2462" s="6"/>
      <c r="C2462" s="6"/>
      <c r="D2462" s="8" t="s">
        <v>17</v>
      </c>
      <c r="E2462" s="9"/>
      <c r="F2462" s="9"/>
      <c r="G2462" s="9"/>
      <c r="H2462" s="10" t="s">
        <v>17</v>
      </c>
      <c r="I2462" s="9"/>
      <c r="J2462" s="10" t="s">
        <v>17</v>
      </c>
      <c r="K2462" s="8" t="s">
        <v>22</v>
      </c>
      <c r="L2462" s="7" t="s">
        <v>2763</v>
      </c>
      <c r="M2462" s="7" t="s">
        <v>1952</v>
      </c>
      <c r="N2462" s="9">
        <v>61000</v>
      </c>
      <c r="O2462" s="9">
        <v>34160</v>
      </c>
      <c r="P2462" s="9">
        <v>35653</v>
      </c>
      <c r="Q2462" s="9">
        <v>55443</v>
      </c>
      <c r="R2462" s="13">
        <v>90.9</v>
      </c>
      <c r="S2462" s="13">
        <v>62.3</v>
      </c>
      <c r="T2462" s="11" t="s">
        <v>3667</v>
      </c>
    </row>
    <row r="2463" spans="1:20">
      <c r="A2463" s="6">
        <v>1</v>
      </c>
      <c r="B2463" s="6"/>
      <c r="C2463" s="6"/>
      <c r="D2463" s="8" t="s">
        <v>17</v>
      </c>
      <c r="E2463" s="9"/>
      <c r="F2463" s="9"/>
      <c r="G2463" s="9"/>
      <c r="H2463" s="10" t="s">
        <v>17</v>
      </c>
      <c r="I2463" s="9"/>
      <c r="J2463" s="10" t="s">
        <v>17</v>
      </c>
      <c r="K2463" s="8" t="s">
        <v>22</v>
      </c>
      <c r="L2463" s="7" t="s">
        <v>2764</v>
      </c>
      <c r="M2463" s="7" t="s">
        <v>2765</v>
      </c>
      <c r="N2463" s="9">
        <v>312</v>
      </c>
      <c r="O2463" s="9">
        <v>156</v>
      </c>
      <c r="P2463" s="9">
        <v>128</v>
      </c>
      <c r="Q2463" s="9">
        <v>128</v>
      </c>
      <c r="R2463" s="13">
        <v>41</v>
      </c>
      <c r="S2463" s="13">
        <v>-17.899999999999999</v>
      </c>
      <c r="T2463" s="11" t="s">
        <v>2768</v>
      </c>
    </row>
    <row r="2464" spans="1:20">
      <c r="A2464" s="6">
        <v>1</v>
      </c>
      <c r="B2464" s="6"/>
      <c r="C2464" s="6"/>
      <c r="D2464" s="8" t="s">
        <v>17</v>
      </c>
      <c r="E2464" s="9"/>
      <c r="F2464" s="9"/>
      <c r="G2464" s="9"/>
      <c r="H2464" s="10" t="s">
        <v>17</v>
      </c>
      <c r="I2464" s="9"/>
      <c r="J2464" s="10" t="s">
        <v>17</v>
      </c>
      <c r="K2464" s="8" t="s">
        <v>22</v>
      </c>
      <c r="L2464" s="7" t="s">
        <v>2764</v>
      </c>
      <c r="M2464" s="7" t="s">
        <v>2766</v>
      </c>
      <c r="N2464" s="9">
        <v>24</v>
      </c>
      <c r="O2464" s="9">
        <v>12</v>
      </c>
      <c r="P2464" s="9">
        <v>14</v>
      </c>
      <c r="Q2464" s="9">
        <v>21</v>
      </c>
      <c r="R2464" s="13">
        <v>87.5</v>
      </c>
      <c r="S2464" s="13">
        <v>75</v>
      </c>
      <c r="T2464" s="11" t="s">
        <v>2768</v>
      </c>
    </row>
    <row r="2465" spans="1:20">
      <c r="A2465" s="6">
        <v>1</v>
      </c>
      <c r="B2465" s="6"/>
      <c r="C2465" s="6"/>
      <c r="D2465" s="8" t="s">
        <v>17</v>
      </c>
      <c r="E2465" s="9"/>
      <c r="F2465" s="9"/>
      <c r="G2465" s="9"/>
      <c r="H2465" s="10" t="s">
        <v>17</v>
      </c>
      <c r="I2465" s="9"/>
      <c r="J2465" s="10" t="s">
        <v>17</v>
      </c>
      <c r="K2465" s="8" t="s">
        <v>22</v>
      </c>
      <c r="L2465" s="7" t="s">
        <v>2767</v>
      </c>
      <c r="M2465" s="7" t="s">
        <v>70</v>
      </c>
      <c r="N2465" s="9">
        <v>3500</v>
      </c>
      <c r="O2465" s="9">
        <v>1700</v>
      </c>
      <c r="P2465" s="9">
        <v>1954</v>
      </c>
      <c r="Q2465" s="9">
        <v>995</v>
      </c>
      <c r="R2465" s="13">
        <v>28.4</v>
      </c>
      <c r="S2465" s="13">
        <v>-41.5</v>
      </c>
      <c r="T2465" s="11" t="s">
        <v>2768</v>
      </c>
    </row>
    <row r="2466" spans="1:20" ht="57">
      <c r="A2466" s="6">
        <v>1</v>
      </c>
      <c r="B2466" s="6"/>
      <c r="C2466" s="6"/>
      <c r="D2466" s="8" t="s">
        <v>17</v>
      </c>
      <c r="E2466" s="9"/>
      <c r="F2466" s="9"/>
      <c r="G2466" s="9"/>
      <c r="H2466" s="10" t="s">
        <v>17</v>
      </c>
      <c r="I2466" s="9"/>
      <c r="J2466" s="10" t="s">
        <v>17</v>
      </c>
      <c r="K2466" s="8" t="s">
        <v>22</v>
      </c>
      <c r="L2466" s="7" t="s">
        <v>2769</v>
      </c>
      <c r="M2466" s="7" t="s">
        <v>2770</v>
      </c>
      <c r="N2466" s="9">
        <v>120</v>
      </c>
      <c r="O2466" s="9">
        <v>60</v>
      </c>
      <c r="P2466" s="9">
        <v>57</v>
      </c>
      <c r="Q2466" s="9">
        <v>73</v>
      </c>
      <c r="R2466" s="13">
        <v>60.8</v>
      </c>
      <c r="S2466" s="13">
        <v>21.7</v>
      </c>
      <c r="T2466" s="11" t="s">
        <v>3669</v>
      </c>
    </row>
    <row r="2467" spans="1:20">
      <c r="A2467" s="6">
        <v>1</v>
      </c>
      <c r="B2467" s="6"/>
      <c r="C2467" s="6"/>
      <c r="D2467" s="6"/>
      <c r="E2467" s="6"/>
      <c r="F2467" s="6"/>
      <c r="G2467" s="6"/>
      <c r="H2467" s="6"/>
      <c r="I2467" s="6"/>
      <c r="J2467" s="6"/>
      <c r="K2467" s="6"/>
      <c r="L2467" s="6"/>
      <c r="M2467" s="6"/>
      <c r="N2467" s="6"/>
      <c r="O2467" s="6"/>
      <c r="P2467" s="6"/>
      <c r="Q2467" s="6"/>
      <c r="R2467" s="6"/>
      <c r="S2467" s="6"/>
      <c r="T2467" s="11"/>
    </row>
    <row r="2468" spans="1:20">
      <c r="A2468" s="6">
        <v>1</v>
      </c>
      <c r="B2468" s="6"/>
      <c r="C2468" s="6"/>
      <c r="D2468" s="8" t="s">
        <v>17</v>
      </c>
      <c r="E2468" s="9"/>
      <c r="F2468" s="9"/>
      <c r="G2468" s="9"/>
      <c r="H2468" s="10" t="s">
        <v>17</v>
      </c>
      <c r="I2468" s="9"/>
      <c r="J2468" s="10" t="s">
        <v>17</v>
      </c>
      <c r="K2468" s="8" t="s">
        <v>22</v>
      </c>
      <c r="L2468" s="7" t="s">
        <v>2771</v>
      </c>
      <c r="M2468" s="7" t="s">
        <v>2772</v>
      </c>
      <c r="N2468" s="9">
        <v>24372</v>
      </c>
      <c r="O2468" s="9">
        <v>12186</v>
      </c>
      <c r="P2468" s="9">
        <v>12545</v>
      </c>
      <c r="Q2468" s="9">
        <v>15586</v>
      </c>
      <c r="R2468" s="13">
        <v>64</v>
      </c>
      <c r="S2468" s="13">
        <v>27.9</v>
      </c>
      <c r="T2468" s="11" t="s">
        <v>2773</v>
      </c>
    </row>
    <row r="2469" spans="1:20">
      <c r="A2469" s="6">
        <v>1</v>
      </c>
      <c r="B2469" s="6"/>
      <c r="C2469" s="6"/>
      <c r="D2469" s="8" t="s">
        <v>17</v>
      </c>
      <c r="E2469" s="9"/>
      <c r="F2469" s="9"/>
      <c r="G2469" s="9"/>
      <c r="H2469" s="10" t="s">
        <v>17</v>
      </c>
      <c r="I2469" s="9"/>
      <c r="J2469" s="10" t="s">
        <v>17</v>
      </c>
      <c r="K2469" s="8" t="s">
        <v>22</v>
      </c>
      <c r="L2469" s="7" t="s">
        <v>2738</v>
      </c>
      <c r="M2469" s="7" t="s">
        <v>1969</v>
      </c>
      <c r="N2469" s="9">
        <v>1000</v>
      </c>
      <c r="O2469" s="9">
        <v>500</v>
      </c>
      <c r="P2469" s="9">
        <v>391</v>
      </c>
      <c r="Q2469" s="9">
        <v>381</v>
      </c>
      <c r="R2469" s="13">
        <v>38.1</v>
      </c>
      <c r="S2469" s="13">
        <v>-23.8</v>
      </c>
      <c r="T2469" s="11" t="s">
        <v>2774</v>
      </c>
    </row>
    <row r="2470" spans="1:20" ht="28.5">
      <c r="A2470" s="6">
        <v>1</v>
      </c>
      <c r="B2470" s="6"/>
      <c r="C2470" s="6"/>
      <c r="D2470" s="8" t="s">
        <v>17</v>
      </c>
      <c r="E2470" s="9"/>
      <c r="F2470" s="9"/>
      <c r="G2470" s="9"/>
      <c r="H2470" s="10" t="s">
        <v>17</v>
      </c>
      <c r="I2470" s="9"/>
      <c r="J2470" s="10" t="s">
        <v>17</v>
      </c>
      <c r="K2470" s="8" t="s">
        <v>22</v>
      </c>
      <c r="L2470" s="7" t="s">
        <v>2775</v>
      </c>
      <c r="M2470" s="7" t="s">
        <v>1211</v>
      </c>
      <c r="N2470" s="9">
        <v>220</v>
      </c>
      <c r="O2470" s="9">
        <v>100</v>
      </c>
      <c r="P2470" s="9">
        <v>113</v>
      </c>
      <c r="Q2470" s="9">
        <v>79</v>
      </c>
      <c r="R2470" s="13">
        <v>35.9</v>
      </c>
      <c r="S2470" s="13">
        <v>-21</v>
      </c>
      <c r="T2470" s="11" t="s">
        <v>3668</v>
      </c>
    </row>
    <row r="2471" spans="1:20" ht="28.5">
      <c r="A2471" s="6">
        <v>1</v>
      </c>
      <c r="B2471" s="6"/>
      <c r="C2471" s="6"/>
      <c r="D2471" s="8" t="s">
        <v>17</v>
      </c>
      <c r="E2471" s="9"/>
      <c r="F2471" s="9"/>
      <c r="G2471" s="9"/>
      <c r="H2471" s="10" t="s">
        <v>17</v>
      </c>
      <c r="I2471" s="9"/>
      <c r="J2471" s="10" t="s">
        <v>17</v>
      </c>
      <c r="K2471" s="8" t="s">
        <v>22</v>
      </c>
      <c r="L2471" s="7" t="s">
        <v>2776</v>
      </c>
      <c r="M2471" s="7" t="s">
        <v>2777</v>
      </c>
      <c r="N2471" s="9">
        <v>306000</v>
      </c>
      <c r="O2471" s="9">
        <v>134000</v>
      </c>
      <c r="P2471" s="9">
        <v>76000</v>
      </c>
      <c r="Q2471" s="9">
        <v>103000</v>
      </c>
      <c r="R2471" s="13">
        <v>33.700000000000003</v>
      </c>
      <c r="S2471" s="13">
        <v>-23.1</v>
      </c>
      <c r="T2471" s="11" t="s">
        <v>2768</v>
      </c>
    </row>
    <row r="2472" spans="1:20" ht="30">
      <c r="A2472" s="6">
        <v>1</v>
      </c>
      <c r="B2472" s="6"/>
      <c r="C2472" s="19" t="s">
        <v>2778</v>
      </c>
      <c r="D2472" s="8" t="s">
        <v>17</v>
      </c>
      <c r="E2472" s="9"/>
      <c r="F2472" s="9"/>
      <c r="G2472" s="9"/>
      <c r="H2472" s="10" t="s">
        <v>17</v>
      </c>
      <c r="I2472" s="9"/>
      <c r="J2472" s="10" t="s">
        <v>17</v>
      </c>
      <c r="K2472" s="8" t="s">
        <v>17</v>
      </c>
      <c r="L2472" s="7" t="s">
        <v>17</v>
      </c>
      <c r="M2472" s="7" t="s">
        <v>17</v>
      </c>
      <c r="N2472" s="9"/>
      <c r="O2472" s="9"/>
      <c r="P2472" s="9"/>
      <c r="Q2472" s="9"/>
      <c r="R2472" s="10" t="s">
        <v>17</v>
      </c>
      <c r="S2472" s="10" t="s">
        <v>17</v>
      </c>
      <c r="T2472" s="11" t="s">
        <v>17</v>
      </c>
    </row>
    <row r="2473" spans="1:20" ht="28.5">
      <c r="A2473" s="6">
        <v>1</v>
      </c>
      <c r="B2473" s="6"/>
      <c r="C2473" s="7" t="s">
        <v>2779</v>
      </c>
      <c r="D2473" s="8" t="s">
        <v>57</v>
      </c>
      <c r="E2473" s="9">
        <v>36478757</v>
      </c>
      <c r="F2473" s="9">
        <v>49021648</v>
      </c>
      <c r="G2473" s="9">
        <f>IFERROR(F2473-E2473,0)</f>
        <v>12542891</v>
      </c>
      <c r="H2473" s="36">
        <f>IFERROR((F2473/E2473-1)*100,0)</f>
        <v>34.384096475655682</v>
      </c>
      <c r="I2473" s="9">
        <v>421096145</v>
      </c>
      <c r="J2473" s="12">
        <v>11.6</v>
      </c>
      <c r="K2473" s="8" t="s">
        <v>17</v>
      </c>
      <c r="L2473" s="7" t="s">
        <v>17</v>
      </c>
      <c r="M2473" s="7" t="s">
        <v>17</v>
      </c>
      <c r="N2473" s="9"/>
      <c r="O2473" s="9"/>
      <c r="P2473" s="9"/>
      <c r="Q2473" s="9"/>
      <c r="R2473" s="10" t="s">
        <v>17</v>
      </c>
      <c r="S2473" s="10" t="s">
        <v>17</v>
      </c>
      <c r="T2473" s="11" t="s">
        <v>17</v>
      </c>
    </row>
    <row r="2474" spans="1:20" ht="28.5">
      <c r="A2474" s="6">
        <v>1</v>
      </c>
      <c r="B2474" s="6"/>
      <c r="C2474" s="7" t="s">
        <v>2780</v>
      </c>
      <c r="D2474" s="8" t="s">
        <v>17</v>
      </c>
      <c r="E2474" s="9"/>
      <c r="F2474" s="9"/>
      <c r="G2474" s="9"/>
      <c r="H2474" s="10" t="s">
        <v>17</v>
      </c>
      <c r="I2474" s="9"/>
      <c r="J2474" s="10" t="s">
        <v>17</v>
      </c>
      <c r="K2474" s="8" t="s">
        <v>22</v>
      </c>
      <c r="L2474" s="7" t="s">
        <v>2781</v>
      </c>
      <c r="M2474" s="7" t="s">
        <v>2782</v>
      </c>
      <c r="N2474" s="9">
        <v>60</v>
      </c>
      <c r="O2474" s="9">
        <v>30</v>
      </c>
      <c r="P2474" s="9">
        <v>37</v>
      </c>
      <c r="Q2474" s="9">
        <v>912</v>
      </c>
      <c r="R2474" s="13">
        <v>1520</v>
      </c>
      <c r="S2474" s="13">
        <v>2940</v>
      </c>
      <c r="T2474" s="11" t="s">
        <v>3670</v>
      </c>
    </row>
    <row r="2475" spans="1:20" ht="28.5">
      <c r="A2475" s="6">
        <v>1</v>
      </c>
      <c r="B2475" s="6"/>
      <c r="C2475" s="6"/>
      <c r="D2475" s="8" t="s">
        <v>17</v>
      </c>
      <c r="E2475" s="9"/>
      <c r="F2475" s="9"/>
      <c r="G2475" s="9"/>
      <c r="H2475" s="10" t="s">
        <v>17</v>
      </c>
      <c r="I2475" s="9"/>
      <c r="J2475" s="10" t="s">
        <v>17</v>
      </c>
      <c r="K2475" s="8" t="s">
        <v>22</v>
      </c>
      <c r="L2475" s="7" t="s">
        <v>2783</v>
      </c>
      <c r="M2475" s="7" t="s">
        <v>2784</v>
      </c>
      <c r="N2475" s="9">
        <v>10800</v>
      </c>
      <c r="O2475" s="9">
        <v>5400</v>
      </c>
      <c r="P2475" s="9">
        <v>3974</v>
      </c>
      <c r="Q2475" s="9">
        <v>12136</v>
      </c>
      <c r="R2475" s="13">
        <v>112.4</v>
      </c>
      <c r="S2475" s="13">
        <v>124.7</v>
      </c>
      <c r="T2475" s="11" t="s">
        <v>3671</v>
      </c>
    </row>
    <row r="2476" spans="1:20" ht="42.75">
      <c r="A2476" s="6">
        <v>1</v>
      </c>
      <c r="B2476" s="6"/>
      <c r="C2476" s="6"/>
      <c r="D2476" s="8" t="s">
        <v>17</v>
      </c>
      <c r="E2476" s="9"/>
      <c r="F2476" s="9"/>
      <c r="G2476" s="9"/>
      <c r="H2476" s="10" t="s">
        <v>17</v>
      </c>
      <c r="I2476" s="9"/>
      <c r="J2476" s="10" t="s">
        <v>17</v>
      </c>
      <c r="K2476" s="8" t="s">
        <v>22</v>
      </c>
      <c r="L2476" s="7" t="s">
        <v>2785</v>
      </c>
      <c r="M2476" s="7" t="s">
        <v>1211</v>
      </c>
      <c r="N2476" s="9">
        <v>359</v>
      </c>
      <c r="O2476" s="9">
        <v>180</v>
      </c>
      <c r="P2476" s="9">
        <v>264</v>
      </c>
      <c r="Q2476" s="9">
        <v>187</v>
      </c>
      <c r="R2476" s="13">
        <v>50.1</v>
      </c>
      <c r="S2476" s="13">
        <v>3.9</v>
      </c>
      <c r="T2476" s="11" t="s">
        <v>3672</v>
      </c>
    </row>
    <row r="2477" spans="1:20">
      <c r="A2477" s="6">
        <v>1</v>
      </c>
      <c r="B2477" s="6"/>
      <c r="C2477" s="6"/>
      <c r="D2477" s="6"/>
      <c r="E2477" s="6"/>
      <c r="F2477" s="6"/>
      <c r="G2477" s="6"/>
      <c r="H2477" s="6"/>
      <c r="I2477" s="6"/>
      <c r="J2477" s="6"/>
      <c r="K2477" s="6"/>
      <c r="L2477" s="6"/>
      <c r="M2477" s="6"/>
      <c r="N2477" s="6"/>
      <c r="O2477" s="6"/>
      <c r="P2477" s="6"/>
      <c r="Q2477" s="6"/>
      <c r="R2477" s="6"/>
      <c r="S2477" s="6"/>
      <c r="T2477" s="11"/>
    </row>
    <row r="2478" spans="1:20">
      <c r="A2478" s="6">
        <v>1</v>
      </c>
      <c r="B2478" s="6"/>
      <c r="C2478" s="6"/>
      <c r="D2478" s="8" t="s">
        <v>17</v>
      </c>
      <c r="E2478" s="9"/>
      <c r="F2478" s="9"/>
      <c r="G2478" s="9"/>
      <c r="H2478" s="10" t="s">
        <v>17</v>
      </c>
      <c r="I2478" s="9"/>
      <c r="J2478" s="10" t="s">
        <v>17</v>
      </c>
      <c r="K2478" s="8" t="s">
        <v>22</v>
      </c>
      <c r="L2478" s="7" t="s">
        <v>2786</v>
      </c>
      <c r="M2478" s="7" t="s">
        <v>1211</v>
      </c>
      <c r="N2478" s="9">
        <v>160</v>
      </c>
      <c r="O2478" s="9">
        <v>80</v>
      </c>
      <c r="P2478" s="9">
        <v>214</v>
      </c>
      <c r="Q2478" s="9">
        <v>38</v>
      </c>
      <c r="R2478" s="13">
        <v>23.7</v>
      </c>
      <c r="S2478" s="13">
        <v>-52.5</v>
      </c>
      <c r="T2478" s="11" t="s">
        <v>3673</v>
      </c>
    </row>
    <row r="2479" spans="1:20" ht="28.5">
      <c r="A2479" s="6">
        <v>1</v>
      </c>
      <c r="B2479" s="6"/>
      <c r="C2479" s="6"/>
      <c r="D2479" s="8" t="s">
        <v>17</v>
      </c>
      <c r="E2479" s="9"/>
      <c r="F2479" s="9"/>
      <c r="G2479" s="9"/>
      <c r="H2479" s="10" t="s">
        <v>17</v>
      </c>
      <c r="I2479" s="9"/>
      <c r="J2479" s="10" t="s">
        <v>17</v>
      </c>
      <c r="K2479" s="8" t="s">
        <v>22</v>
      </c>
      <c r="L2479" s="7" t="s">
        <v>2787</v>
      </c>
      <c r="M2479" s="7" t="s">
        <v>1211</v>
      </c>
      <c r="N2479" s="9">
        <v>220</v>
      </c>
      <c r="O2479" s="9">
        <v>110</v>
      </c>
      <c r="P2479" s="9">
        <v>116</v>
      </c>
      <c r="Q2479" s="9">
        <v>71</v>
      </c>
      <c r="R2479" s="13">
        <v>32.299999999999997</v>
      </c>
      <c r="S2479" s="13">
        <v>-35.4</v>
      </c>
      <c r="T2479" s="11" t="s">
        <v>3674</v>
      </c>
    </row>
    <row r="2480" spans="1:20">
      <c r="A2480" s="6">
        <v>1</v>
      </c>
      <c r="B2480" s="6"/>
      <c r="C2480" s="6"/>
      <c r="D2480" s="8" t="s">
        <v>17</v>
      </c>
      <c r="E2480" s="9"/>
      <c r="F2480" s="9"/>
      <c r="G2480" s="9"/>
      <c r="H2480" s="10" t="s">
        <v>17</v>
      </c>
      <c r="I2480" s="9"/>
      <c r="J2480" s="10" t="s">
        <v>17</v>
      </c>
      <c r="K2480" s="8" t="s">
        <v>22</v>
      </c>
      <c r="L2480" s="7" t="s">
        <v>2788</v>
      </c>
      <c r="M2480" s="7" t="s">
        <v>44</v>
      </c>
      <c r="N2480" s="9">
        <v>12</v>
      </c>
      <c r="O2480" s="9">
        <v>6</v>
      </c>
      <c r="P2480" s="9">
        <v>9</v>
      </c>
      <c r="Q2480" s="9">
        <v>6</v>
      </c>
      <c r="R2480" s="13">
        <v>50</v>
      </c>
      <c r="S2480" s="13">
        <v>0</v>
      </c>
      <c r="T2480" s="11"/>
    </row>
    <row r="2481" spans="1:20" ht="28.5">
      <c r="A2481" s="6">
        <v>1</v>
      </c>
      <c r="B2481" s="6"/>
      <c r="C2481" s="6"/>
      <c r="D2481" s="8" t="s">
        <v>17</v>
      </c>
      <c r="E2481" s="9"/>
      <c r="F2481" s="9"/>
      <c r="G2481" s="9"/>
      <c r="H2481" s="10" t="s">
        <v>17</v>
      </c>
      <c r="I2481" s="9"/>
      <c r="J2481" s="10" t="s">
        <v>17</v>
      </c>
      <c r="K2481" s="8" t="s">
        <v>22</v>
      </c>
      <c r="L2481" s="7" t="s">
        <v>2688</v>
      </c>
      <c r="M2481" s="7" t="s">
        <v>229</v>
      </c>
      <c r="N2481" s="9">
        <v>180000</v>
      </c>
      <c r="O2481" s="9">
        <v>90000</v>
      </c>
      <c r="P2481" s="9">
        <v>215475</v>
      </c>
      <c r="Q2481" s="9">
        <v>200349</v>
      </c>
      <c r="R2481" s="13">
        <v>111.3</v>
      </c>
      <c r="S2481" s="13">
        <v>122.6</v>
      </c>
      <c r="T2481" s="11" t="s">
        <v>3675</v>
      </c>
    </row>
    <row r="2482" spans="1:20" ht="28.5">
      <c r="A2482" s="6">
        <v>1</v>
      </c>
      <c r="B2482" s="6"/>
      <c r="C2482" s="6"/>
      <c r="D2482" s="8" t="s">
        <v>17</v>
      </c>
      <c r="E2482" s="9"/>
      <c r="F2482" s="9"/>
      <c r="G2482" s="9"/>
      <c r="H2482" s="10" t="s">
        <v>17</v>
      </c>
      <c r="I2482" s="9"/>
      <c r="J2482" s="10" t="s">
        <v>17</v>
      </c>
      <c r="K2482" s="8" t="s">
        <v>22</v>
      </c>
      <c r="L2482" s="7" t="s">
        <v>2789</v>
      </c>
      <c r="M2482" s="7" t="s">
        <v>2790</v>
      </c>
      <c r="N2482" s="9">
        <v>23</v>
      </c>
      <c r="O2482" s="9">
        <v>23</v>
      </c>
      <c r="P2482" s="9">
        <v>16</v>
      </c>
      <c r="Q2482" s="9">
        <v>21</v>
      </c>
      <c r="R2482" s="10" t="s">
        <v>62</v>
      </c>
      <c r="S2482" s="13">
        <v>-8.6999999999999993</v>
      </c>
      <c r="T2482" s="11" t="s">
        <v>3676</v>
      </c>
    </row>
    <row r="2483" spans="1:20" ht="42.75">
      <c r="A2483" s="6">
        <v>1</v>
      </c>
      <c r="B2483" s="6"/>
      <c r="C2483" s="7" t="s">
        <v>2791</v>
      </c>
      <c r="D2483" s="8" t="s">
        <v>57</v>
      </c>
      <c r="E2483" s="9">
        <v>1829745221</v>
      </c>
      <c r="F2483" s="9">
        <v>2556684121</v>
      </c>
      <c r="G2483" s="9">
        <f>IFERROR(F2483-E2483,0)</f>
        <v>726938900</v>
      </c>
      <c r="H2483" s="36">
        <f>IFERROR((F2483/E2483-1)*100,0)</f>
        <v>39.728968364388486</v>
      </c>
      <c r="I2483" s="9">
        <v>3875154072</v>
      </c>
      <c r="J2483" s="12">
        <v>66</v>
      </c>
      <c r="K2483" s="8" t="s">
        <v>17</v>
      </c>
      <c r="L2483" s="7" t="s">
        <v>17</v>
      </c>
      <c r="M2483" s="7" t="s">
        <v>17</v>
      </c>
      <c r="N2483" s="9"/>
      <c r="O2483" s="9"/>
      <c r="P2483" s="9"/>
      <c r="Q2483" s="9"/>
      <c r="R2483" s="10" t="s">
        <v>17</v>
      </c>
      <c r="S2483" s="10" t="s">
        <v>17</v>
      </c>
      <c r="T2483" s="11" t="s">
        <v>17</v>
      </c>
    </row>
    <row r="2484" spans="1:20" ht="28.5">
      <c r="A2484" s="6">
        <v>1</v>
      </c>
      <c r="B2484" s="6"/>
      <c r="C2484" s="7" t="s">
        <v>2780</v>
      </c>
      <c r="D2484" s="8" t="s">
        <v>17</v>
      </c>
      <c r="E2484" s="9"/>
      <c r="F2484" s="9"/>
      <c r="G2484" s="9"/>
      <c r="H2484" s="10" t="s">
        <v>17</v>
      </c>
      <c r="I2484" s="9"/>
      <c r="J2484" s="10" t="s">
        <v>17</v>
      </c>
      <c r="K2484" s="8" t="s">
        <v>22</v>
      </c>
      <c r="L2484" s="7" t="s">
        <v>2792</v>
      </c>
      <c r="M2484" s="7" t="s">
        <v>2793</v>
      </c>
      <c r="N2484" s="9">
        <v>53500</v>
      </c>
      <c r="O2484" s="9">
        <v>26750</v>
      </c>
      <c r="P2484" s="9">
        <v>9017</v>
      </c>
      <c r="Q2484" s="9">
        <v>1489</v>
      </c>
      <c r="R2484" s="13">
        <v>2.8</v>
      </c>
      <c r="S2484" s="13">
        <v>-94.4</v>
      </c>
      <c r="T2484" s="11" t="s">
        <v>3677</v>
      </c>
    </row>
    <row r="2485" spans="1:20" ht="28.5">
      <c r="A2485" s="6">
        <v>1</v>
      </c>
      <c r="B2485" s="6"/>
      <c r="C2485" s="6"/>
      <c r="D2485" s="8" t="s">
        <v>17</v>
      </c>
      <c r="E2485" s="9"/>
      <c r="F2485" s="9"/>
      <c r="G2485" s="9"/>
      <c r="H2485" s="10" t="s">
        <v>17</v>
      </c>
      <c r="I2485" s="9"/>
      <c r="J2485" s="10" t="s">
        <v>17</v>
      </c>
      <c r="K2485" s="8" t="s">
        <v>22</v>
      </c>
      <c r="L2485" s="7" t="s">
        <v>2794</v>
      </c>
      <c r="M2485" s="7" t="s">
        <v>2793</v>
      </c>
      <c r="N2485" s="9">
        <v>52300</v>
      </c>
      <c r="O2485" s="9">
        <v>26150</v>
      </c>
      <c r="P2485" s="9">
        <v>29458</v>
      </c>
      <c r="Q2485" s="9">
        <v>29241</v>
      </c>
      <c r="R2485" s="13">
        <v>55.9</v>
      </c>
      <c r="S2485" s="13">
        <v>11.8</v>
      </c>
      <c r="T2485" s="11" t="s">
        <v>3678</v>
      </c>
    </row>
    <row r="2486" spans="1:20" ht="28.5">
      <c r="A2486" s="6">
        <v>1</v>
      </c>
      <c r="B2486" s="6"/>
      <c r="C2486" s="6"/>
      <c r="D2486" s="8" t="s">
        <v>17</v>
      </c>
      <c r="E2486" s="9"/>
      <c r="F2486" s="9"/>
      <c r="G2486" s="9"/>
      <c r="H2486" s="10" t="s">
        <v>17</v>
      </c>
      <c r="I2486" s="9"/>
      <c r="J2486" s="10" t="s">
        <v>17</v>
      </c>
      <c r="K2486" s="8" t="s">
        <v>22</v>
      </c>
      <c r="L2486" s="7" t="s">
        <v>2795</v>
      </c>
      <c r="M2486" s="7" t="s">
        <v>2793</v>
      </c>
      <c r="N2486" s="9">
        <v>95200</v>
      </c>
      <c r="O2486" s="9">
        <v>47600</v>
      </c>
      <c r="P2486" s="9">
        <v>71896</v>
      </c>
      <c r="Q2486" s="9">
        <v>82015</v>
      </c>
      <c r="R2486" s="13">
        <v>86.2</v>
      </c>
      <c r="S2486" s="13">
        <v>72.3</v>
      </c>
      <c r="T2486" s="11" t="s">
        <v>3679</v>
      </c>
    </row>
    <row r="2487" spans="1:20" ht="28.5">
      <c r="A2487" s="6">
        <v>1</v>
      </c>
      <c r="B2487" s="6"/>
      <c r="C2487" s="6"/>
      <c r="D2487" s="8" t="s">
        <v>17</v>
      </c>
      <c r="E2487" s="9"/>
      <c r="F2487" s="9"/>
      <c r="G2487" s="9"/>
      <c r="H2487" s="10" t="s">
        <v>17</v>
      </c>
      <c r="I2487" s="9"/>
      <c r="J2487" s="10" t="s">
        <v>17</v>
      </c>
      <c r="K2487" s="8" t="s">
        <v>22</v>
      </c>
      <c r="L2487" s="7" t="s">
        <v>2796</v>
      </c>
      <c r="M2487" s="7" t="s">
        <v>207</v>
      </c>
      <c r="N2487" s="9">
        <v>23500</v>
      </c>
      <c r="O2487" s="9">
        <v>11750</v>
      </c>
      <c r="P2487" s="9">
        <v>17114</v>
      </c>
      <c r="Q2487" s="9">
        <v>3122</v>
      </c>
      <c r="R2487" s="13">
        <v>13.3</v>
      </c>
      <c r="S2487" s="13">
        <v>-73.400000000000006</v>
      </c>
      <c r="T2487" s="11" t="s">
        <v>3680</v>
      </c>
    </row>
    <row r="2488" spans="1:20" ht="28.5">
      <c r="A2488" s="6">
        <v>1</v>
      </c>
      <c r="B2488" s="6"/>
      <c r="C2488" s="6"/>
      <c r="D2488" s="8" t="s">
        <v>17</v>
      </c>
      <c r="E2488" s="9"/>
      <c r="F2488" s="9"/>
      <c r="G2488" s="9"/>
      <c r="H2488" s="10" t="s">
        <v>17</v>
      </c>
      <c r="I2488" s="9"/>
      <c r="J2488" s="10" t="s">
        <v>17</v>
      </c>
      <c r="K2488" s="8" t="s">
        <v>22</v>
      </c>
      <c r="L2488" s="7" t="s">
        <v>2797</v>
      </c>
      <c r="M2488" s="7" t="s">
        <v>2793</v>
      </c>
      <c r="N2488" s="9">
        <v>1230</v>
      </c>
      <c r="O2488" s="9">
        <v>616</v>
      </c>
      <c r="P2488" s="9">
        <v>913</v>
      </c>
      <c r="Q2488" s="9">
        <v>897</v>
      </c>
      <c r="R2488" s="13">
        <v>72.900000000000006</v>
      </c>
      <c r="S2488" s="13">
        <v>45.6</v>
      </c>
      <c r="T2488" s="11" t="s">
        <v>3681</v>
      </c>
    </row>
    <row r="2489" spans="1:20" ht="28.5">
      <c r="A2489" s="6">
        <v>1</v>
      </c>
      <c r="B2489" s="6"/>
      <c r="C2489" s="6"/>
      <c r="D2489" s="8" t="s">
        <v>17</v>
      </c>
      <c r="E2489" s="9"/>
      <c r="F2489" s="9"/>
      <c r="G2489" s="9"/>
      <c r="H2489" s="10" t="s">
        <v>17</v>
      </c>
      <c r="I2489" s="9"/>
      <c r="J2489" s="10" t="s">
        <v>17</v>
      </c>
      <c r="K2489" s="8" t="s">
        <v>22</v>
      </c>
      <c r="L2489" s="7" t="s">
        <v>2798</v>
      </c>
      <c r="M2489" s="7" t="s">
        <v>2793</v>
      </c>
      <c r="N2489" s="9">
        <v>39800</v>
      </c>
      <c r="O2489" s="9">
        <v>19900</v>
      </c>
      <c r="P2489" s="9">
        <v>21356</v>
      </c>
      <c r="Q2489" s="9">
        <v>23080</v>
      </c>
      <c r="R2489" s="13">
        <v>58</v>
      </c>
      <c r="S2489" s="13">
        <v>16</v>
      </c>
      <c r="T2489" s="11" t="s">
        <v>3682</v>
      </c>
    </row>
    <row r="2490" spans="1:20" ht="45">
      <c r="A2490" s="6">
        <v>1</v>
      </c>
      <c r="B2490" s="6"/>
      <c r="C2490" s="19" t="s">
        <v>2799</v>
      </c>
      <c r="D2490" s="8" t="s">
        <v>17</v>
      </c>
      <c r="E2490" s="9">
        <v>11434391957</v>
      </c>
      <c r="F2490" s="9">
        <v>14575698459</v>
      </c>
      <c r="G2490" s="9">
        <f>IFERROR(F2490-E2490,0)</f>
        <v>3141306502</v>
      </c>
      <c r="H2490" s="36">
        <f>IFERROR((F2490/E2490-1)*100,0)</f>
        <v>27.472440282029421</v>
      </c>
      <c r="I2490" s="9">
        <v>31786255169</v>
      </c>
      <c r="J2490" s="10" t="s">
        <v>17</v>
      </c>
      <c r="K2490" s="8" t="s">
        <v>17</v>
      </c>
      <c r="L2490" s="7" t="s">
        <v>17</v>
      </c>
      <c r="M2490" s="7" t="s">
        <v>17</v>
      </c>
      <c r="N2490" s="9"/>
      <c r="O2490" s="9"/>
      <c r="P2490" s="9"/>
      <c r="Q2490" s="9"/>
      <c r="R2490" s="10" t="s">
        <v>17</v>
      </c>
      <c r="S2490" s="10" t="s">
        <v>17</v>
      </c>
      <c r="T2490" s="11" t="s">
        <v>17</v>
      </c>
    </row>
    <row r="2491" spans="1:20" ht="42.75">
      <c r="A2491" s="6">
        <v>1</v>
      </c>
      <c r="B2491" s="6"/>
      <c r="C2491" s="2" t="s">
        <v>2800</v>
      </c>
      <c r="D2491" s="14" t="s">
        <v>17</v>
      </c>
      <c r="E2491" s="15"/>
      <c r="F2491" s="15"/>
      <c r="G2491" s="15"/>
      <c r="H2491" s="16" t="s">
        <v>17</v>
      </c>
      <c r="I2491" s="15"/>
      <c r="J2491" s="16" t="s">
        <v>17</v>
      </c>
      <c r="K2491" s="14" t="s">
        <v>17</v>
      </c>
      <c r="L2491" s="3" t="s">
        <v>17</v>
      </c>
      <c r="M2491" s="3" t="s">
        <v>17</v>
      </c>
      <c r="N2491" s="15"/>
      <c r="O2491" s="15"/>
      <c r="P2491" s="15"/>
      <c r="Q2491" s="15"/>
      <c r="R2491" s="16" t="s">
        <v>17</v>
      </c>
      <c r="S2491" s="16" t="s">
        <v>17</v>
      </c>
      <c r="T2491" s="17" t="s">
        <v>17</v>
      </c>
    </row>
    <row r="2492" spans="1:20" ht="30">
      <c r="A2492" s="6">
        <v>1</v>
      </c>
      <c r="B2492" s="6"/>
      <c r="C2492" s="19" t="s">
        <v>2801</v>
      </c>
      <c r="D2492" s="8" t="s">
        <v>17</v>
      </c>
      <c r="E2492" s="9"/>
      <c r="F2492" s="9"/>
      <c r="G2492" s="9"/>
      <c r="H2492" s="10" t="s">
        <v>17</v>
      </c>
      <c r="I2492" s="9"/>
      <c r="J2492" s="10" t="s">
        <v>17</v>
      </c>
      <c r="K2492" s="8" t="s">
        <v>17</v>
      </c>
      <c r="L2492" s="7" t="s">
        <v>17</v>
      </c>
      <c r="M2492" s="7" t="s">
        <v>17</v>
      </c>
      <c r="N2492" s="9"/>
      <c r="O2492" s="9"/>
      <c r="P2492" s="9"/>
      <c r="Q2492" s="9"/>
      <c r="R2492" s="10" t="s">
        <v>17</v>
      </c>
      <c r="S2492" s="10" t="s">
        <v>17</v>
      </c>
      <c r="T2492" s="11" t="s">
        <v>17</v>
      </c>
    </row>
    <row r="2493" spans="1:20" ht="42.75">
      <c r="A2493" s="6">
        <v>1</v>
      </c>
      <c r="B2493" s="6"/>
      <c r="C2493" s="7" t="s">
        <v>2802</v>
      </c>
      <c r="D2493" s="8" t="s">
        <v>2803</v>
      </c>
      <c r="E2493" s="9">
        <v>195170925</v>
      </c>
      <c r="F2493" s="9">
        <v>195170924</v>
      </c>
      <c r="G2493" s="9">
        <f>IFERROR(F2493-E2493,0)</f>
        <v>-1</v>
      </c>
      <c r="H2493" s="36">
        <f>IFERROR((F2493/E2493-1)*100,0)</f>
        <v>-5.1237140086257682E-7</v>
      </c>
      <c r="I2493" s="9">
        <v>495572251</v>
      </c>
      <c r="J2493" s="12">
        <v>39.4</v>
      </c>
      <c r="K2493" s="8" t="s">
        <v>17</v>
      </c>
      <c r="L2493" s="7" t="s">
        <v>17</v>
      </c>
      <c r="M2493" s="7" t="s">
        <v>17</v>
      </c>
      <c r="N2493" s="9"/>
      <c r="O2493" s="9"/>
      <c r="P2493" s="9"/>
      <c r="Q2493" s="9"/>
      <c r="R2493" s="10" t="s">
        <v>17</v>
      </c>
      <c r="S2493" s="10" t="s">
        <v>17</v>
      </c>
      <c r="T2493" s="11" t="s">
        <v>17</v>
      </c>
    </row>
    <row r="2494" spans="1:20" ht="71.25">
      <c r="A2494" s="6">
        <v>1</v>
      </c>
      <c r="B2494" s="6"/>
      <c r="C2494" s="7" t="s">
        <v>2804</v>
      </c>
      <c r="D2494" s="8" t="s">
        <v>17</v>
      </c>
      <c r="E2494" s="9"/>
      <c r="F2494" s="9"/>
      <c r="G2494" s="9"/>
      <c r="H2494" s="10" t="s">
        <v>17</v>
      </c>
      <c r="I2494" s="9"/>
      <c r="J2494" s="10" t="s">
        <v>17</v>
      </c>
      <c r="K2494" s="8" t="s">
        <v>22</v>
      </c>
      <c r="L2494" s="7" t="s">
        <v>1920</v>
      </c>
      <c r="M2494" s="7" t="s">
        <v>33</v>
      </c>
      <c r="N2494" s="9">
        <v>145000</v>
      </c>
      <c r="O2494" s="9">
        <v>64155</v>
      </c>
      <c r="P2494" s="9">
        <v>70630</v>
      </c>
      <c r="Q2494" s="9">
        <v>69117</v>
      </c>
      <c r="R2494" s="13">
        <v>47.7</v>
      </c>
      <c r="S2494" s="13">
        <v>7.7</v>
      </c>
      <c r="T2494" s="11" t="s">
        <v>3140</v>
      </c>
    </row>
    <row r="2495" spans="1:20">
      <c r="A2495" s="6">
        <v>1</v>
      </c>
      <c r="B2495" s="6"/>
      <c r="C2495" s="6"/>
      <c r="D2495" s="6"/>
      <c r="E2495" s="6"/>
      <c r="F2495" s="6"/>
      <c r="G2495" s="6"/>
      <c r="H2495" s="6"/>
      <c r="I2495" s="6"/>
      <c r="J2495" s="6"/>
      <c r="K2495" s="6"/>
      <c r="L2495" s="6"/>
      <c r="M2495" s="6"/>
      <c r="N2495" s="6"/>
      <c r="O2495" s="6"/>
      <c r="P2495" s="6"/>
      <c r="Q2495" s="6"/>
      <c r="R2495" s="6"/>
      <c r="S2495" s="6"/>
      <c r="T2495" s="11"/>
    </row>
    <row r="2496" spans="1:20" ht="42.75">
      <c r="A2496" s="6">
        <v>1</v>
      </c>
      <c r="B2496" s="6"/>
      <c r="C2496" s="6"/>
      <c r="D2496" s="8" t="s">
        <v>17</v>
      </c>
      <c r="E2496" s="9"/>
      <c r="F2496" s="9"/>
      <c r="G2496" s="9"/>
      <c r="H2496" s="10" t="s">
        <v>17</v>
      </c>
      <c r="I2496" s="9"/>
      <c r="J2496" s="10" t="s">
        <v>17</v>
      </c>
      <c r="K2496" s="8" t="s">
        <v>22</v>
      </c>
      <c r="L2496" s="7" t="s">
        <v>2805</v>
      </c>
      <c r="M2496" s="7" t="s">
        <v>36</v>
      </c>
      <c r="N2496" s="9">
        <v>3853887</v>
      </c>
      <c r="O2496" s="9">
        <v>2569259</v>
      </c>
      <c r="P2496" s="9">
        <v>2053376</v>
      </c>
      <c r="Q2496" s="9">
        <v>1172053</v>
      </c>
      <c r="R2496" s="13">
        <v>30.4</v>
      </c>
      <c r="S2496" s="13">
        <v>-54.4</v>
      </c>
      <c r="T2496" s="11" t="s">
        <v>3141</v>
      </c>
    </row>
    <row r="2497" spans="1:20" ht="28.5">
      <c r="A2497" s="6">
        <v>1</v>
      </c>
      <c r="B2497" s="6"/>
      <c r="C2497" s="6"/>
      <c r="D2497" s="8" t="s">
        <v>17</v>
      </c>
      <c r="E2497" s="9"/>
      <c r="F2497" s="9"/>
      <c r="G2497" s="9"/>
      <c r="H2497" s="10" t="s">
        <v>17</v>
      </c>
      <c r="I2497" s="9"/>
      <c r="J2497" s="10" t="s">
        <v>17</v>
      </c>
      <c r="K2497" s="8" t="s">
        <v>22</v>
      </c>
      <c r="L2497" s="7" t="s">
        <v>2806</v>
      </c>
      <c r="M2497" s="7" t="s">
        <v>844</v>
      </c>
      <c r="N2497" s="9">
        <v>20</v>
      </c>
      <c r="O2497" s="9">
        <v>12</v>
      </c>
      <c r="P2497" s="9">
        <v>29</v>
      </c>
      <c r="Q2497" s="9">
        <v>12</v>
      </c>
      <c r="R2497" s="13">
        <v>60</v>
      </c>
      <c r="S2497" s="13">
        <v>0</v>
      </c>
      <c r="T2497" s="11" t="s">
        <v>3142</v>
      </c>
    </row>
    <row r="2498" spans="1:20" ht="42.75">
      <c r="A2498" s="6">
        <v>1</v>
      </c>
      <c r="B2498" s="6"/>
      <c r="C2498" s="6"/>
      <c r="D2498" s="8" t="s">
        <v>17</v>
      </c>
      <c r="E2498" s="9"/>
      <c r="F2498" s="9"/>
      <c r="G2498" s="9"/>
      <c r="H2498" s="10" t="s">
        <v>17</v>
      </c>
      <c r="I2498" s="9"/>
      <c r="J2498" s="10" t="s">
        <v>17</v>
      </c>
      <c r="K2498" s="8" t="s">
        <v>22</v>
      </c>
      <c r="L2498" s="7" t="s">
        <v>2409</v>
      </c>
      <c r="M2498" s="7" t="s">
        <v>2807</v>
      </c>
      <c r="N2498" s="9">
        <v>60000</v>
      </c>
      <c r="O2498" s="9">
        <v>24000</v>
      </c>
      <c r="P2498" s="30" t="s">
        <v>3217</v>
      </c>
      <c r="Q2498" s="9">
        <v>45131</v>
      </c>
      <c r="R2498" s="13">
        <v>75.2</v>
      </c>
      <c r="S2498" s="13">
        <v>88</v>
      </c>
      <c r="T2498" s="11" t="s">
        <v>3143</v>
      </c>
    </row>
    <row r="2499" spans="1:20" ht="64.5" customHeight="1">
      <c r="A2499" s="6">
        <v>1</v>
      </c>
      <c r="B2499" s="6"/>
      <c r="C2499" s="6"/>
      <c r="D2499" s="8" t="s">
        <v>17</v>
      </c>
      <c r="E2499" s="9"/>
      <c r="F2499" s="9"/>
      <c r="G2499" s="9"/>
      <c r="H2499" s="10" t="s">
        <v>17</v>
      </c>
      <c r="I2499" s="9"/>
      <c r="J2499" s="10" t="s">
        <v>17</v>
      </c>
      <c r="K2499" s="8" t="s">
        <v>22</v>
      </c>
      <c r="L2499" s="7" t="s">
        <v>2409</v>
      </c>
      <c r="M2499" s="7" t="s">
        <v>1270</v>
      </c>
      <c r="N2499" s="9">
        <v>300000</v>
      </c>
      <c r="O2499" s="9">
        <v>135000</v>
      </c>
      <c r="P2499" s="30" t="s">
        <v>3217</v>
      </c>
      <c r="Q2499" s="9">
        <v>156499</v>
      </c>
      <c r="R2499" s="13">
        <v>52.2</v>
      </c>
      <c r="S2499" s="13">
        <v>15.9</v>
      </c>
      <c r="T2499" s="11" t="s">
        <v>3144</v>
      </c>
    </row>
    <row r="2500" spans="1:20">
      <c r="A2500" s="6">
        <v>1</v>
      </c>
      <c r="B2500" s="6"/>
      <c r="C2500" s="6"/>
      <c r="D2500" s="6"/>
      <c r="E2500" s="6"/>
      <c r="F2500" s="6"/>
      <c r="G2500" s="6"/>
      <c r="H2500" s="6"/>
      <c r="I2500" s="6"/>
      <c r="J2500" s="6"/>
      <c r="K2500" s="6"/>
      <c r="L2500" s="6"/>
      <c r="M2500" s="6"/>
      <c r="N2500" s="6"/>
      <c r="O2500" s="6"/>
      <c r="P2500" s="6"/>
      <c r="Q2500" s="6"/>
      <c r="R2500" s="6"/>
      <c r="S2500" s="6"/>
      <c r="T2500" s="11"/>
    </row>
    <row r="2501" spans="1:20" ht="28.5">
      <c r="A2501" s="6">
        <v>1</v>
      </c>
      <c r="B2501" s="6"/>
      <c r="C2501" s="6"/>
      <c r="D2501" s="8" t="s">
        <v>17</v>
      </c>
      <c r="E2501" s="9"/>
      <c r="F2501" s="9"/>
      <c r="G2501" s="9"/>
      <c r="H2501" s="10" t="s">
        <v>17</v>
      </c>
      <c r="I2501" s="9"/>
      <c r="J2501" s="10" t="s">
        <v>17</v>
      </c>
      <c r="K2501" s="8" t="s">
        <v>22</v>
      </c>
      <c r="L2501" s="7" t="s">
        <v>2808</v>
      </c>
      <c r="M2501" s="7" t="s">
        <v>196</v>
      </c>
      <c r="N2501" s="9">
        <v>12500</v>
      </c>
      <c r="O2501" s="9">
        <v>8637</v>
      </c>
      <c r="P2501" s="9">
        <v>4335</v>
      </c>
      <c r="Q2501" s="9">
        <v>2853</v>
      </c>
      <c r="R2501" s="13">
        <v>22.8</v>
      </c>
      <c r="S2501" s="13">
        <v>-67</v>
      </c>
      <c r="T2501" s="11" t="s">
        <v>3145</v>
      </c>
    </row>
    <row r="2502" spans="1:20" ht="50.25" customHeight="1">
      <c r="A2502" s="6">
        <v>1</v>
      </c>
      <c r="B2502" s="6"/>
      <c r="C2502" s="6"/>
      <c r="D2502" s="8" t="s">
        <v>17</v>
      </c>
      <c r="E2502" s="9"/>
      <c r="F2502" s="9"/>
      <c r="G2502" s="9"/>
      <c r="H2502" s="10" t="s">
        <v>17</v>
      </c>
      <c r="I2502" s="9"/>
      <c r="J2502" s="10" t="s">
        <v>17</v>
      </c>
      <c r="K2502" s="8" t="s">
        <v>22</v>
      </c>
      <c r="L2502" s="7" t="s">
        <v>2809</v>
      </c>
      <c r="M2502" s="7" t="s">
        <v>2810</v>
      </c>
      <c r="N2502" s="9">
        <v>652</v>
      </c>
      <c r="O2502" s="9">
        <v>652</v>
      </c>
      <c r="P2502" s="9">
        <v>546</v>
      </c>
      <c r="Q2502" s="9">
        <v>581</v>
      </c>
      <c r="R2502" s="10" t="s">
        <v>62</v>
      </c>
      <c r="S2502" s="13">
        <v>-10.9</v>
      </c>
      <c r="T2502" s="11" t="s">
        <v>2811</v>
      </c>
    </row>
    <row r="2503" spans="1:20" ht="28.5">
      <c r="A2503" s="6">
        <v>1</v>
      </c>
      <c r="B2503" s="6"/>
      <c r="C2503" s="6"/>
      <c r="D2503" s="8" t="s">
        <v>17</v>
      </c>
      <c r="E2503" s="9"/>
      <c r="F2503" s="9"/>
      <c r="G2503" s="9"/>
      <c r="H2503" s="10" t="s">
        <v>17</v>
      </c>
      <c r="I2503" s="9"/>
      <c r="J2503" s="10" t="s">
        <v>17</v>
      </c>
      <c r="K2503" s="8" t="s">
        <v>22</v>
      </c>
      <c r="L2503" s="7" t="s">
        <v>2812</v>
      </c>
      <c r="M2503" s="7" t="s">
        <v>2813</v>
      </c>
      <c r="N2503" s="9">
        <v>1500</v>
      </c>
      <c r="O2503" s="9">
        <v>450</v>
      </c>
      <c r="P2503" s="30" t="s">
        <v>3217</v>
      </c>
      <c r="Q2503" s="9">
        <v>1436</v>
      </c>
      <c r="R2503" s="13">
        <v>95.7</v>
      </c>
      <c r="S2503" s="13">
        <v>219.1</v>
      </c>
      <c r="T2503" s="11" t="s">
        <v>2814</v>
      </c>
    </row>
    <row r="2504" spans="1:20" ht="42.75">
      <c r="A2504" s="6">
        <v>1</v>
      </c>
      <c r="B2504" s="6"/>
      <c r="C2504" s="7" t="s">
        <v>2815</v>
      </c>
      <c r="D2504" s="8" t="s">
        <v>159</v>
      </c>
      <c r="E2504" s="9">
        <v>26549748</v>
      </c>
      <c r="F2504" s="9">
        <v>26549748</v>
      </c>
      <c r="G2504" s="9">
        <f>IFERROR(F2504-E2504,0)</f>
        <v>0</v>
      </c>
      <c r="H2504" s="36">
        <f>IFERROR((F2504/E2504-1)*100,0)</f>
        <v>0</v>
      </c>
      <c r="I2504" s="9">
        <v>52786000</v>
      </c>
      <c r="J2504" s="12">
        <v>50.3</v>
      </c>
      <c r="K2504" s="8" t="s">
        <v>17</v>
      </c>
      <c r="L2504" s="7" t="s">
        <v>17</v>
      </c>
      <c r="M2504" s="7" t="s">
        <v>17</v>
      </c>
      <c r="N2504" s="9"/>
      <c r="O2504" s="9"/>
      <c r="P2504" s="9"/>
      <c r="Q2504" s="9"/>
      <c r="R2504" s="10" t="s">
        <v>17</v>
      </c>
      <c r="S2504" s="10" t="s">
        <v>17</v>
      </c>
      <c r="T2504" s="11" t="s">
        <v>17</v>
      </c>
    </row>
    <row r="2505" spans="1:20" ht="28.5">
      <c r="A2505" s="6">
        <v>1</v>
      </c>
      <c r="B2505" s="6"/>
      <c r="C2505" s="7" t="s">
        <v>2816</v>
      </c>
      <c r="D2505" s="8" t="s">
        <v>17</v>
      </c>
      <c r="E2505" s="9"/>
      <c r="F2505" s="9"/>
      <c r="G2505" s="9"/>
      <c r="H2505" s="10" t="s">
        <v>17</v>
      </c>
      <c r="I2505" s="9"/>
      <c r="J2505" s="10" t="s">
        <v>17</v>
      </c>
      <c r="K2505" s="8" t="s">
        <v>22</v>
      </c>
      <c r="L2505" s="7" t="s">
        <v>163</v>
      </c>
      <c r="M2505" s="7" t="s">
        <v>164</v>
      </c>
      <c r="N2505" s="9">
        <v>35</v>
      </c>
      <c r="O2505" s="9">
        <v>35</v>
      </c>
      <c r="P2505" s="9">
        <v>29</v>
      </c>
      <c r="Q2505" s="9">
        <v>31</v>
      </c>
      <c r="R2505" s="10" t="s">
        <v>62</v>
      </c>
      <c r="S2505" s="13">
        <v>-11.4</v>
      </c>
      <c r="T2505" s="11" t="s">
        <v>3146</v>
      </c>
    </row>
    <row r="2506" spans="1:20" ht="28.5">
      <c r="A2506" s="6">
        <v>1</v>
      </c>
      <c r="B2506" s="6"/>
      <c r="C2506" s="6"/>
      <c r="D2506" s="8" t="s">
        <v>17</v>
      </c>
      <c r="E2506" s="9"/>
      <c r="F2506" s="9"/>
      <c r="G2506" s="9"/>
      <c r="H2506" s="10" t="s">
        <v>17</v>
      </c>
      <c r="I2506" s="9"/>
      <c r="J2506" s="10" t="s">
        <v>17</v>
      </c>
      <c r="K2506" s="8" t="s">
        <v>22</v>
      </c>
      <c r="L2506" s="7" t="s">
        <v>576</v>
      </c>
      <c r="M2506" s="7" t="s">
        <v>577</v>
      </c>
      <c r="N2506" s="9">
        <v>135</v>
      </c>
      <c r="O2506" s="9">
        <v>135</v>
      </c>
      <c r="P2506" s="9">
        <v>106</v>
      </c>
      <c r="Q2506" s="9">
        <v>131</v>
      </c>
      <c r="R2506" s="10" t="s">
        <v>62</v>
      </c>
      <c r="S2506" s="13">
        <v>-3</v>
      </c>
      <c r="T2506" s="11" t="s">
        <v>3146</v>
      </c>
    </row>
    <row r="2507" spans="1:20" ht="28.5">
      <c r="A2507" s="6">
        <v>1</v>
      </c>
      <c r="B2507" s="6"/>
      <c r="C2507" s="7" t="s">
        <v>2817</v>
      </c>
      <c r="D2507" s="8" t="s">
        <v>30</v>
      </c>
      <c r="E2507" s="9">
        <v>501283</v>
      </c>
      <c r="F2507" s="9">
        <v>501283</v>
      </c>
      <c r="G2507" s="9">
        <f>IFERROR(F2507-E2507,0)</f>
        <v>0</v>
      </c>
      <c r="H2507" s="36">
        <f>IFERROR((F2507/E2507-1)*100,0)</f>
        <v>0</v>
      </c>
      <c r="I2507" s="9">
        <v>9776521</v>
      </c>
      <c r="J2507" s="12">
        <v>5.0999999999999996</v>
      </c>
      <c r="K2507" s="8" t="s">
        <v>17</v>
      </c>
      <c r="L2507" s="7" t="s">
        <v>17</v>
      </c>
      <c r="M2507" s="7" t="s">
        <v>17</v>
      </c>
      <c r="N2507" s="9"/>
      <c r="O2507" s="9"/>
      <c r="P2507" s="9"/>
      <c r="Q2507" s="9"/>
      <c r="R2507" s="10" t="s">
        <v>17</v>
      </c>
      <c r="S2507" s="10" t="s">
        <v>17</v>
      </c>
      <c r="T2507" s="11" t="s">
        <v>17</v>
      </c>
    </row>
    <row r="2508" spans="1:20" ht="28.5">
      <c r="A2508" s="6">
        <v>1</v>
      </c>
      <c r="B2508" s="6"/>
      <c r="C2508" s="7" t="s">
        <v>2818</v>
      </c>
      <c r="D2508" s="8" t="s">
        <v>17</v>
      </c>
      <c r="E2508" s="9"/>
      <c r="F2508" s="9"/>
      <c r="G2508" s="9"/>
      <c r="H2508" s="10" t="s">
        <v>17</v>
      </c>
      <c r="I2508" s="9"/>
      <c r="J2508" s="10" t="s">
        <v>17</v>
      </c>
      <c r="K2508" s="8" t="s">
        <v>22</v>
      </c>
      <c r="L2508" s="7" t="s">
        <v>2235</v>
      </c>
      <c r="M2508" s="7" t="s">
        <v>176</v>
      </c>
      <c r="N2508" s="9">
        <v>300</v>
      </c>
      <c r="O2508" s="9">
        <v>150</v>
      </c>
      <c r="P2508" s="29">
        <v>237</v>
      </c>
      <c r="Q2508" s="9">
        <v>208</v>
      </c>
      <c r="R2508" s="13">
        <v>69.3</v>
      </c>
      <c r="S2508" s="13">
        <v>38.700000000000003</v>
      </c>
      <c r="T2508" s="11" t="s">
        <v>2819</v>
      </c>
    </row>
    <row r="2509" spans="1:20">
      <c r="A2509" s="6">
        <v>1</v>
      </c>
      <c r="B2509" s="6"/>
      <c r="C2509" s="6"/>
      <c r="D2509" s="8" t="s">
        <v>17</v>
      </c>
      <c r="E2509" s="9"/>
      <c r="F2509" s="9"/>
      <c r="G2509" s="9"/>
      <c r="H2509" s="10" t="s">
        <v>17</v>
      </c>
      <c r="I2509" s="9"/>
      <c r="J2509" s="10" t="s">
        <v>17</v>
      </c>
      <c r="K2509" s="8" t="s">
        <v>22</v>
      </c>
      <c r="L2509" s="7" t="s">
        <v>2820</v>
      </c>
      <c r="M2509" s="7" t="s">
        <v>176</v>
      </c>
      <c r="N2509" s="9">
        <v>50</v>
      </c>
      <c r="O2509" s="9">
        <v>0</v>
      </c>
      <c r="P2509" s="30" t="s">
        <v>3217</v>
      </c>
      <c r="Q2509" s="9">
        <v>0</v>
      </c>
      <c r="R2509" s="10" t="s">
        <v>25</v>
      </c>
      <c r="S2509" s="13">
        <v>0</v>
      </c>
      <c r="T2509" s="11" t="s">
        <v>17</v>
      </c>
    </row>
    <row r="2510" spans="1:20" ht="60">
      <c r="A2510" s="6">
        <v>1</v>
      </c>
      <c r="B2510" s="6"/>
      <c r="C2510" s="19" t="s">
        <v>2821</v>
      </c>
      <c r="D2510" s="8" t="s">
        <v>17</v>
      </c>
      <c r="E2510" s="9"/>
      <c r="F2510" s="9"/>
      <c r="G2510" s="9"/>
      <c r="H2510" s="10" t="s">
        <v>17</v>
      </c>
      <c r="I2510" s="9"/>
      <c r="J2510" s="10" t="s">
        <v>17</v>
      </c>
      <c r="K2510" s="8" t="s">
        <v>17</v>
      </c>
      <c r="L2510" s="7" t="s">
        <v>17</v>
      </c>
      <c r="M2510" s="7" t="s">
        <v>17</v>
      </c>
      <c r="N2510" s="9"/>
      <c r="O2510" s="9"/>
      <c r="P2510" s="9"/>
      <c r="Q2510" s="9"/>
      <c r="R2510" s="10" t="s">
        <v>17</v>
      </c>
      <c r="S2510" s="10" t="s">
        <v>17</v>
      </c>
      <c r="T2510" s="11" t="s">
        <v>17</v>
      </c>
    </row>
    <row r="2511" spans="1:20" ht="28.5">
      <c r="A2511" s="6">
        <v>1</v>
      </c>
      <c r="B2511" s="6"/>
      <c r="C2511" s="7" t="s">
        <v>2822</v>
      </c>
      <c r="D2511" s="8" t="s">
        <v>2803</v>
      </c>
      <c r="E2511" s="9">
        <v>45702454</v>
      </c>
      <c r="F2511" s="9">
        <v>231167989</v>
      </c>
      <c r="G2511" s="9">
        <f>IFERROR(F2511-E2511,0)</f>
        <v>185465535</v>
      </c>
      <c r="H2511" s="36">
        <f>IFERROR((F2511/E2511-1)*100,0)</f>
        <v>405.81088927959968</v>
      </c>
      <c r="I2511" s="9">
        <v>560933494</v>
      </c>
      <c r="J2511" s="12">
        <v>41.2</v>
      </c>
      <c r="K2511" s="8" t="s">
        <v>17</v>
      </c>
      <c r="L2511" s="7" t="s">
        <v>17</v>
      </c>
      <c r="M2511" s="7" t="s">
        <v>17</v>
      </c>
      <c r="N2511" s="9"/>
      <c r="O2511" s="9"/>
      <c r="P2511" s="9"/>
      <c r="Q2511" s="9"/>
      <c r="R2511" s="10" t="s">
        <v>17</v>
      </c>
      <c r="S2511" s="10" t="s">
        <v>17</v>
      </c>
      <c r="T2511" s="11" t="s">
        <v>17</v>
      </c>
    </row>
    <row r="2512" spans="1:20" ht="42.75">
      <c r="A2512" s="6">
        <v>1</v>
      </c>
      <c r="B2512" s="6"/>
      <c r="C2512" s="7" t="s">
        <v>2823</v>
      </c>
      <c r="D2512" s="8" t="s">
        <v>17</v>
      </c>
      <c r="E2512" s="9"/>
      <c r="F2512" s="9"/>
      <c r="G2512" s="9"/>
      <c r="H2512" s="10" t="s">
        <v>17</v>
      </c>
      <c r="I2512" s="9"/>
      <c r="J2512" s="10" t="s">
        <v>17</v>
      </c>
      <c r="K2512" s="8" t="s">
        <v>22</v>
      </c>
      <c r="L2512" s="7" t="s">
        <v>2824</v>
      </c>
      <c r="M2512" s="7" t="s">
        <v>310</v>
      </c>
      <c r="N2512" s="9">
        <v>8500</v>
      </c>
      <c r="O2512" s="9">
        <v>4700</v>
      </c>
      <c r="P2512" s="9">
        <v>4798</v>
      </c>
      <c r="Q2512" s="9">
        <v>4993</v>
      </c>
      <c r="R2512" s="13">
        <v>58.7</v>
      </c>
      <c r="S2512" s="13">
        <v>6.2</v>
      </c>
      <c r="T2512" s="11" t="s">
        <v>2825</v>
      </c>
    </row>
    <row r="2513" spans="1:20">
      <c r="A2513" s="6">
        <v>1</v>
      </c>
      <c r="B2513" s="6"/>
      <c r="C2513" s="6"/>
      <c r="D2513" s="8" t="s">
        <v>17</v>
      </c>
      <c r="E2513" s="9"/>
      <c r="F2513" s="9"/>
      <c r="G2513" s="9"/>
      <c r="H2513" s="10" t="s">
        <v>17</v>
      </c>
      <c r="I2513" s="9"/>
      <c r="J2513" s="10" t="s">
        <v>17</v>
      </c>
      <c r="K2513" s="8" t="s">
        <v>22</v>
      </c>
      <c r="L2513" s="7" t="s">
        <v>2826</v>
      </c>
      <c r="M2513" s="7" t="s">
        <v>310</v>
      </c>
      <c r="N2513" s="9">
        <v>9000</v>
      </c>
      <c r="O2513" s="9">
        <v>4700</v>
      </c>
      <c r="P2513" s="9">
        <v>4787</v>
      </c>
      <c r="Q2513" s="9">
        <v>5257</v>
      </c>
      <c r="R2513" s="13">
        <v>58.4</v>
      </c>
      <c r="S2513" s="13">
        <v>11.9</v>
      </c>
      <c r="T2513" s="11" t="s">
        <v>2827</v>
      </c>
    </row>
    <row r="2514" spans="1:20" ht="28.5">
      <c r="A2514" s="6">
        <v>1</v>
      </c>
      <c r="B2514" s="6"/>
      <c r="C2514" s="6"/>
      <c r="D2514" s="8" t="s">
        <v>17</v>
      </c>
      <c r="E2514" s="9"/>
      <c r="F2514" s="9"/>
      <c r="G2514" s="9"/>
      <c r="H2514" s="10" t="s">
        <v>17</v>
      </c>
      <c r="I2514" s="9"/>
      <c r="J2514" s="10" t="s">
        <v>17</v>
      </c>
      <c r="K2514" s="8" t="s">
        <v>22</v>
      </c>
      <c r="L2514" s="7" t="s">
        <v>2828</v>
      </c>
      <c r="M2514" s="7" t="s">
        <v>310</v>
      </c>
      <c r="N2514" s="9">
        <v>1000</v>
      </c>
      <c r="O2514" s="9">
        <v>500</v>
      </c>
      <c r="P2514" s="9">
        <v>542</v>
      </c>
      <c r="Q2514" s="9">
        <v>583</v>
      </c>
      <c r="R2514" s="13">
        <v>58.3</v>
      </c>
      <c r="S2514" s="13">
        <v>16.600000000000001</v>
      </c>
      <c r="T2514" s="11" t="s">
        <v>2829</v>
      </c>
    </row>
    <row r="2515" spans="1:20">
      <c r="A2515" s="6">
        <v>1</v>
      </c>
      <c r="B2515" s="6"/>
      <c r="C2515" s="6"/>
      <c r="D2515" s="8" t="s">
        <v>17</v>
      </c>
      <c r="E2515" s="9"/>
      <c r="F2515" s="9"/>
      <c r="G2515" s="9"/>
      <c r="H2515" s="10" t="s">
        <v>17</v>
      </c>
      <c r="I2515" s="9"/>
      <c r="J2515" s="10" t="s">
        <v>17</v>
      </c>
      <c r="K2515" s="8" t="s">
        <v>22</v>
      </c>
      <c r="L2515" s="7" t="s">
        <v>2830</v>
      </c>
      <c r="M2515" s="7" t="s">
        <v>1975</v>
      </c>
      <c r="N2515" s="9">
        <v>500</v>
      </c>
      <c r="O2515" s="9">
        <v>200</v>
      </c>
      <c r="P2515" s="9">
        <v>175</v>
      </c>
      <c r="Q2515" s="9">
        <v>0</v>
      </c>
      <c r="R2515" s="10" t="s">
        <v>25</v>
      </c>
      <c r="S2515" s="10" t="s">
        <v>25</v>
      </c>
      <c r="T2515" s="11" t="s">
        <v>2831</v>
      </c>
    </row>
    <row r="2516" spans="1:20" ht="28.5">
      <c r="A2516" s="6">
        <v>1</v>
      </c>
      <c r="B2516" s="6"/>
      <c r="C2516" s="6"/>
      <c r="D2516" s="8" t="s">
        <v>17</v>
      </c>
      <c r="E2516" s="9"/>
      <c r="F2516" s="9"/>
      <c r="G2516" s="9"/>
      <c r="H2516" s="10" t="s">
        <v>17</v>
      </c>
      <c r="I2516" s="9"/>
      <c r="J2516" s="10" t="s">
        <v>17</v>
      </c>
      <c r="K2516" s="8" t="s">
        <v>22</v>
      </c>
      <c r="L2516" s="7" t="s">
        <v>2832</v>
      </c>
      <c r="M2516" s="7" t="s">
        <v>2833</v>
      </c>
      <c r="N2516" s="9">
        <v>100</v>
      </c>
      <c r="O2516" s="9">
        <v>45</v>
      </c>
      <c r="P2516" s="9">
        <v>19</v>
      </c>
      <c r="Q2516" s="9">
        <v>42</v>
      </c>
      <c r="R2516" s="13">
        <v>42</v>
      </c>
      <c r="S2516" s="13">
        <v>-6.7</v>
      </c>
      <c r="T2516" s="11" t="s">
        <v>2834</v>
      </c>
    </row>
    <row r="2517" spans="1:20" ht="28.5">
      <c r="A2517" s="6">
        <v>1</v>
      </c>
      <c r="B2517" s="6"/>
      <c r="C2517" s="6"/>
      <c r="D2517" s="8" t="s">
        <v>17</v>
      </c>
      <c r="E2517" s="9"/>
      <c r="F2517" s="9"/>
      <c r="G2517" s="9"/>
      <c r="H2517" s="10" t="s">
        <v>17</v>
      </c>
      <c r="I2517" s="9"/>
      <c r="J2517" s="10" t="s">
        <v>17</v>
      </c>
      <c r="K2517" s="8" t="s">
        <v>22</v>
      </c>
      <c r="L2517" s="7" t="s">
        <v>2835</v>
      </c>
      <c r="M2517" s="7" t="s">
        <v>2836</v>
      </c>
      <c r="N2517" s="9">
        <v>150</v>
      </c>
      <c r="O2517" s="9">
        <v>70</v>
      </c>
      <c r="P2517" s="9">
        <v>145</v>
      </c>
      <c r="Q2517" s="9">
        <v>118</v>
      </c>
      <c r="R2517" s="13">
        <v>78.7</v>
      </c>
      <c r="S2517" s="13">
        <v>68.599999999999994</v>
      </c>
      <c r="T2517" s="11" t="s">
        <v>2825</v>
      </c>
    </row>
    <row r="2518" spans="1:20">
      <c r="A2518" s="6">
        <v>1</v>
      </c>
      <c r="B2518" s="6"/>
      <c r="C2518" s="6"/>
      <c r="D2518" s="8" t="s">
        <v>17</v>
      </c>
      <c r="E2518" s="9"/>
      <c r="F2518" s="9"/>
      <c r="G2518" s="9"/>
      <c r="H2518" s="10" t="s">
        <v>17</v>
      </c>
      <c r="I2518" s="9"/>
      <c r="J2518" s="10" t="s">
        <v>17</v>
      </c>
      <c r="K2518" s="8" t="s">
        <v>22</v>
      </c>
      <c r="L2518" s="7" t="s">
        <v>2837</v>
      </c>
      <c r="M2518" s="7" t="s">
        <v>545</v>
      </c>
      <c r="N2518" s="9">
        <v>20</v>
      </c>
      <c r="O2518" s="9">
        <v>7</v>
      </c>
      <c r="P2518" s="9">
        <v>7</v>
      </c>
      <c r="Q2518" s="9">
        <v>0</v>
      </c>
      <c r="R2518" s="10" t="s">
        <v>25</v>
      </c>
      <c r="S2518" s="10" t="s">
        <v>25</v>
      </c>
      <c r="T2518" s="11" t="s">
        <v>2831</v>
      </c>
    </row>
    <row r="2519" spans="1:20" ht="28.5">
      <c r="A2519" s="6">
        <v>1</v>
      </c>
      <c r="B2519" s="6"/>
      <c r="C2519" s="6"/>
      <c r="D2519" s="8" t="s">
        <v>17</v>
      </c>
      <c r="E2519" s="9"/>
      <c r="F2519" s="9"/>
      <c r="G2519" s="9"/>
      <c r="H2519" s="10" t="s">
        <v>17</v>
      </c>
      <c r="I2519" s="9"/>
      <c r="J2519" s="10" t="s">
        <v>17</v>
      </c>
      <c r="K2519" s="8" t="s">
        <v>22</v>
      </c>
      <c r="L2519" s="7" t="s">
        <v>2838</v>
      </c>
      <c r="M2519" s="7" t="s">
        <v>341</v>
      </c>
      <c r="N2519" s="9">
        <v>50000</v>
      </c>
      <c r="O2519" s="9">
        <v>20000</v>
      </c>
      <c r="P2519" s="9">
        <v>0</v>
      </c>
      <c r="Q2519" s="9">
        <v>0</v>
      </c>
      <c r="R2519" s="10" t="s">
        <v>25</v>
      </c>
      <c r="S2519" s="10" t="s">
        <v>25</v>
      </c>
      <c r="T2519" s="11" t="s">
        <v>2839</v>
      </c>
    </row>
    <row r="2520" spans="1:20">
      <c r="A2520" s="6">
        <v>1</v>
      </c>
      <c r="B2520" s="6"/>
      <c r="C2520" s="6"/>
      <c r="D2520" s="8" t="s">
        <v>17</v>
      </c>
      <c r="E2520" s="9"/>
      <c r="F2520" s="9"/>
      <c r="G2520" s="9"/>
      <c r="H2520" s="10" t="s">
        <v>17</v>
      </c>
      <c r="I2520" s="9"/>
      <c r="J2520" s="10" t="s">
        <v>17</v>
      </c>
      <c r="K2520" s="8" t="s">
        <v>22</v>
      </c>
      <c r="L2520" s="7" t="s">
        <v>2840</v>
      </c>
      <c r="M2520" s="7" t="s">
        <v>545</v>
      </c>
      <c r="N2520" s="9">
        <v>20</v>
      </c>
      <c r="O2520" s="9">
        <v>10</v>
      </c>
      <c r="P2520" s="9">
        <v>6</v>
      </c>
      <c r="Q2520" s="9">
        <v>2</v>
      </c>
      <c r="R2520" s="13">
        <v>10</v>
      </c>
      <c r="S2520" s="13">
        <v>-80</v>
      </c>
      <c r="T2520" s="11" t="s">
        <v>2841</v>
      </c>
    </row>
    <row r="2521" spans="1:20" ht="57">
      <c r="A2521" s="6">
        <v>1</v>
      </c>
      <c r="B2521" s="6"/>
      <c r="C2521" s="6"/>
      <c r="D2521" s="8" t="s">
        <v>17</v>
      </c>
      <c r="E2521" s="9"/>
      <c r="F2521" s="9"/>
      <c r="G2521" s="9"/>
      <c r="H2521" s="10" t="s">
        <v>17</v>
      </c>
      <c r="I2521" s="9"/>
      <c r="J2521" s="10" t="s">
        <v>17</v>
      </c>
      <c r="K2521" s="8" t="s">
        <v>22</v>
      </c>
      <c r="L2521" s="7" t="s">
        <v>2842</v>
      </c>
      <c r="M2521" s="7" t="s">
        <v>2843</v>
      </c>
      <c r="N2521" s="9">
        <v>150</v>
      </c>
      <c r="O2521" s="9">
        <v>50</v>
      </c>
      <c r="P2521" s="9">
        <v>50</v>
      </c>
      <c r="Q2521" s="9">
        <v>100</v>
      </c>
      <c r="R2521" s="13">
        <v>66.7</v>
      </c>
      <c r="S2521" s="13">
        <v>100</v>
      </c>
      <c r="T2521" s="11" t="s">
        <v>2844</v>
      </c>
    </row>
    <row r="2522" spans="1:20">
      <c r="A2522" s="6">
        <v>1</v>
      </c>
      <c r="B2522" s="6"/>
      <c r="C2522" s="6"/>
      <c r="D2522" s="6"/>
      <c r="E2522" s="6"/>
      <c r="F2522" s="6"/>
      <c r="G2522" s="6"/>
      <c r="H2522" s="6"/>
      <c r="I2522" s="6"/>
      <c r="J2522" s="6"/>
      <c r="K2522" s="6"/>
      <c r="L2522" s="6"/>
      <c r="M2522" s="6"/>
      <c r="N2522" s="6"/>
      <c r="O2522" s="6"/>
      <c r="P2522" s="6"/>
      <c r="Q2522" s="6"/>
      <c r="R2522" s="6"/>
      <c r="S2522" s="6"/>
      <c r="T2522" s="11"/>
    </row>
    <row r="2523" spans="1:20">
      <c r="A2523" s="6">
        <v>1</v>
      </c>
      <c r="B2523" s="6"/>
      <c r="C2523" s="6"/>
      <c r="D2523" s="8" t="s">
        <v>17</v>
      </c>
      <c r="E2523" s="9"/>
      <c r="F2523" s="9"/>
      <c r="G2523" s="9"/>
      <c r="H2523" s="10" t="s">
        <v>17</v>
      </c>
      <c r="I2523" s="9"/>
      <c r="J2523" s="10" t="s">
        <v>17</v>
      </c>
      <c r="K2523" s="8" t="s">
        <v>22</v>
      </c>
      <c r="L2523" s="7" t="s">
        <v>2845</v>
      </c>
      <c r="M2523" s="7" t="s">
        <v>450</v>
      </c>
      <c r="N2523" s="9">
        <v>150</v>
      </c>
      <c r="O2523" s="9">
        <v>50</v>
      </c>
      <c r="P2523" s="9">
        <v>85</v>
      </c>
      <c r="Q2523" s="9">
        <v>72</v>
      </c>
      <c r="R2523" s="13">
        <v>48</v>
      </c>
      <c r="S2523" s="13">
        <v>44</v>
      </c>
      <c r="T2523" s="11" t="s">
        <v>2839</v>
      </c>
    </row>
    <row r="2524" spans="1:20" ht="28.5">
      <c r="A2524" s="6">
        <v>1</v>
      </c>
      <c r="B2524" s="6"/>
      <c r="C2524" s="6"/>
      <c r="D2524" s="8" t="s">
        <v>17</v>
      </c>
      <c r="E2524" s="9"/>
      <c r="F2524" s="9"/>
      <c r="G2524" s="9"/>
      <c r="H2524" s="10" t="s">
        <v>17</v>
      </c>
      <c r="I2524" s="9"/>
      <c r="J2524" s="10" t="s">
        <v>17</v>
      </c>
      <c r="K2524" s="8" t="s">
        <v>22</v>
      </c>
      <c r="L2524" s="7" t="s">
        <v>2846</v>
      </c>
      <c r="M2524" s="7" t="s">
        <v>229</v>
      </c>
      <c r="N2524" s="9">
        <v>6000</v>
      </c>
      <c r="O2524" s="9">
        <v>2900</v>
      </c>
      <c r="P2524" s="9">
        <v>3600</v>
      </c>
      <c r="Q2524" s="9">
        <v>3700</v>
      </c>
      <c r="R2524" s="13">
        <v>61.7</v>
      </c>
      <c r="S2524" s="13">
        <v>27.6</v>
      </c>
      <c r="T2524" s="11" t="s">
        <v>3147</v>
      </c>
    </row>
    <row r="2525" spans="1:20" ht="57">
      <c r="A2525" s="6">
        <v>1</v>
      </c>
      <c r="B2525" s="6"/>
      <c r="C2525" s="6"/>
      <c r="D2525" s="8" t="s">
        <v>17</v>
      </c>
      <c r="E2525" s="9"/>
      <c r="F2525" s="9"/>
      <c r="G2525" s="9"/>
      <c r="H2525" s="10" t="s">
        <v>17</v>
      </c>
      <c r="I2525" s="9"/>
      <c r="J2525" s="10" t="s">
        <v>17</v>
      </c>
      <c r="K2525" s="8" t="s">
        <v>22</v>
      </c>
      <c r="L2525" s="7" t="s">
        <v>2847</v>
      </c>
      <c r="M2525" s="7" t="s">
        <v>81</v>
      </c>
      <c r="N2525" s="9">
        <v>100</v>
      </c>
      <c r="O2525" s="9">
        <v>33</v>
      </c>
      <c r="P2525" s="9">
        <v>8</v>
      </c>
      <c r="Q2525" s="9">
        <v>27</v>
      </c>
      <c r="R2525" s="13">
        <v>27</v>
      </c>
      <c r="S2525" s="13">
        <v>-18.2</v>
      </c>
      <c r="T2525" s="11" t="s">
        <v>2848</v>
      </c>
    </row>
    <row r="2526" spans="1:20">
      <c r="A2526" s="6">
        <v>1</v>
      </c>
      <c r="B2526" s="6"/>
      <c r="C2526" s="6"/>
      <c r="D2526" s="6"/>
      <c r="E2526" s="6"/>
      <c r="F2526" s="6"/>
      <c r="G2526" s="6"/>
      <c r="H2526" s="6"/>
      <c r="I2526" s="6"/>
      <c r="J2526" s="6"/>
      <c r="K2526" s="6"/>
      <c r="L2526" s="6"/>
      <c r="M2526" s="6"/>
      <c r="N2526" s="6"/>
      <c r="O2526" s="6"/>
      <c r="P2526" s="6"/>
      <c r="Q2526" s="6"/>
      <c r="R2526" s="6"/>
      <c r="S2526" s="6"/>
      <c r="T2526" s="11"/>
    </row>
    <row r="2527" spans="1:20">
      <c r="A2527" s="6">
        <v>1</v>
      </c>
      <c r="B2527" s="6"/>
      <c r="C2527" s="6"/>
      <c r="D2527" s="8" t="s">
        <v>17</v>
      </c>
      <c r="E2527" s="9"/>
      <c r="F2527" s="9"/>
      <c r="G2527" s="9"/>
      <c r="H2527" s="10" t="s">
        <v>17</v>
      </c>
      <c r="I2527" s="9"/>
      <c r="J2527" s="10" t="s">
        <v>17</v>
      </c>
      <c r="K2527" s="8" t="s">
        <v>22</v>
      </c>
      <c r="L2527" s="7" t="s">
        <v>2849</v>
      </c>
      <c r="M2527" s="7" t="s">
        <v>398</v>
      </c>
      <c r="N2527" s="9">
        <v>1000</v>
      </c>
      <c r="O2527" s="9">
        <v>500</v>
      </c>
      <c r="P2527" s="9">
        <v>223</v>
      </c>
      <c r="Q2527" s="9">
        <v>146</v>
      </c>
      <c r="R2527" s="13">
        <v>14.6</v>
      </c>
      <c r="S2527" s="13">
        <v>-70.8</v>
      </c>
      <c r="T2527" s="11" t="s">
        <v>2841</v>
      </c>
    </row>
    <row r="2528" spans="1:20" ht="28.5">
      <c r="A2528" s="6">
        <v>1</v>
      </c>
      <c r="B2528" s="6"/>
      <c r="C2528" s="7" t="s">
        <v>2850</v>
      </c>
      <c r="D2528" s="8" t="s">
        <v>2803</v>
      </c>
      <c r="E2528" s="9">
        <v>22880061</v>
      </c>
      <c r="F2528" s="9">
        <v>29793586</v>
      </c>
      <c r="G2528" s="9">
        <f>IFERROR(F2528-E2528,0)</f>
        <v>6913525</v>
      </c>
      <c r="H2528" s="36">
        <f>IFERROR((F2528/E2528-1)*100,0)</f>
        <v>30.216374860189397</v>
      </c>
      <c r="I2528" s="9">
        <v>57103089</v>
      </c>
      <c r="J2528" s="12">
        <v>52.2</v>
      </c>
      <c r="K2528" s="8" t="s">
        <v>17</v>
      </c>
      <c r="L2528" s="7" t="s">
        <v>17</v>
      </c>
      <c r="M2528" s="7" t="s">
        <v>17</v>
      </c>
      <c r="N2528" s="9"/>
      <c r="O2528" s="9"/>
      <c r="P2528" s="9"/>
      <c r="Q2528" s="9"/>
      <c r="R2528" s="10" t="s">
        <v>17</v>
      </c>
      <c r="S2528" s="10" t="s">
        <v>17</v>
      </c>
      <c r="T2528" s="11" t="s">
        <v>17</v>
      </c>
    </row>
    <row r="2529" spans="1:20" ht="42.75">
      <c r="A2529" s="6">
        <v>1</v>
      </c>
      <c r="B2529" s="6"/>
      <c r="C2529" s="7" t="s">
        <v>2851</v>
      </c>
      <c r="D2529" s="8" t="s">
        <v>17</v>
      </c>
      <c r="E2529" s="9"/>
      <c r="F2529" s="9"/>
      <c r="G2529" s="9"/>
      <c r="H2529" s="10" t="s">
        <v>17</v>
      </c>
      <c r="I2529" s="9"/>
      <c r="J2529" s="10" t="s">
        <v>17</v>
      </c>
      <c r="K2529" s="8" t="s">
        <v>22</v>
      </c>
      <c r="L2529" s="7" t="s">
        <v>2852</v>
      </c>
      <c r="M2529" s="7" t="s">
        <v>44</v>
      </c>
      <c r="N2529" s="9">
        <v>27500</v>
      </c>
      <c r="O2529" s="9">
        <v>5000</v>
      </c>
      <c r="P2529" s="9">
        <v>1</v>
      </c>
      <c r="Q2529" s="9">
        <v>0</v>
      </c>
      <c r="R2529" s="10" t="s">
        <v>25</v>
      </c>
      <c r="S2529" s="10" t="s">
        <v>25</v>
      </c>
      <c r="T2529" s="11" t="s">
        <v>3148</v>
      </c>
    </row>
    <row r="2530" spans="1:20" ht="57">
      <c r="A2530" s="6">
        <v>1</v>
      </c>
      <c r="B2530" s="6"/>
      <c r="C2530" s="6"/>
      <c r="D2530" s="8" t="s">
        <v>17</v>
      </c>
      <c r="E2530" s="9"/>
      <c r="F2530" s="9"/>
      <c r="G2530" s="9"/>
      <c r="H2530" s="10" t="s">
        <v>17</v>
      </c>
      <c r="I2530" s="9"/>
      <c r="J2530" s="10" t="s">
        <v>17</v>
      </c>
      <c r="K2530" s="8" t="s">
        <v>22</v>
      </c>
      <c r="L2530" s="7" t="s">
        <v>2853</v>
      </c>
      <c r="M2530" s="7" t="s">
        <v>2303</v>
      </c>
      <c r="N2530" s="9">
        <v>107</v>
      </c>
      <c r="O2530" s="9">
        <v>32</v>
      </c>
      <c r="P2530" s="9">
        <v>1</v>
      </c>
      <c r="Q2530" s="9">
        <v>20</v>
      </c>
      <c r="R2530" s="13">
        <v>18.7</v>
      </c>
      <c r="S2530" s="13">
        <v>-37.5</v>
      </c>
      <c r="T2530" s="11" t="s">
        <v>2854</v>
      </c>
    </row>
    <row r="2531" spans="1:20">
      <c r="A2531" s="6">
        <v>1</v>
      </c>
      <c r="B2531" s="6"/>
      <c r="C2531" s="6"/>
      <c r="D2531" s="6"/>
      <c r="E2531" s="6"/>
      <c r="F2531" s="6"/>
      <c r="G2531" s="6"/>
      <c r="H2531" s="6"/>
      <c r="I2531" s="6"/>
      <c r="J2531" s="6"/>
      <c r="K2531" s="6"/>
      <c r="L2531" s="6"/>
      <c r="M2531" s="6"/>
      <c r="N2531" s="6"/>
      <c r="O2531" s="6"/>
      <c r="P2531" s="6"/>
      <c r="Q2531" s="6"/>
      <c r="R2531" s="6"/>
      <c r="S2531" s="6"/>
      <c r="T2531" s="11"/>
    </row>
    <row r="2532" spans="1:20" ht="28.5">
      <c r="A2532" s="6">
        <v>1</v>
      </c>
      <c r="B2532" s="6"/>
      <c r="C2532" s="6"/>
      <c r="D2532" s="8" t="s">
        <v>17</v>
      </c>
      <c r="E2532" s="9"/>
      <c r="F2532" s="9"/>
      <c r="G2532" s="9"/>
      <c r="H2532" s="10" t="s">
        <v>17</v>
      </c>
      <c r="I2532" s="9"/>
      <c r="J2532" s="10" t="s">
        <v>17</v>
      </c>
      <c r="K2532" s="8" t="s">
        <v>22</v>
      </c>
      <c r="L2532" s="7" t="s">
        <v>2855</v>
      </c>
      <c r="M2532" s="7" t="s">
        <v>1384</v>
      </c>
      <c r="N2532" s="9">
        <v>265</v>
      </c>
      <c r="O2532" s="9">
        <v>68</v>
      </c>
      <c r="P2532" s="9">
        <v>766</v>
      </c>
      <c r="Q2532" s="9">
        <v>60</v>
      </c>
      <c r="R2532" s="10" t="s">
        <v>62</v>
      </c>
      <c r="S2532" s="13">
        <v>-11.8</v>
      </c>
      <c r="T2532" s="11" t="s">
        <v>2856</v>
      </c>
    </row>
    <row r="2533" spans="1:20" ht="28.5">
      <c r="A2533" s="6">
        <v>1</v>
      </c>
      <c r="B2533" s="6"/>
      <c r="C2533" s="7" t="s">
        <v>2857</v>
      </c>
      <c r="D2533" s="8" t="s">
        <v>2803</v>
      </c>
      <c r="E2533" s="9">
        <v>109927059</v>
      </c>
      <c r="F2533" s="9">
        <v>35456623</v>
      </c>
      <c r="G2533" s="9">
        <f>IFERROR(F2533-E2533,0)</f>
        <v>-74470436</v>
      </c>
      <c r="H2533" s="36">
        <f>IFERROR((F2533/E2533-1)*100,0)</f>
        <v>-67.745318284190617</v>
      </c>
      <c r="I2533" s="9">
        <v>438056665</v>
      </c>
      <c r="J2533" s="12">
        <v>8.1</v>
      </c>
      <c r="K2533" s="8" t="s">
        <v>17</v>
      </c>
      <c r="L2533" s="7" t="s">
        <v>17</v>
      </c>
      <c r="M2533" s="7" t="s">
        <v>17</v>
      </c>
      <c r="N2533" s="9"/>
      <c r="O2533" s="9"/>
      <c r="P2533" s="9"/>
      <c r="Q2533" s="9"/>
      <c r="R2533" s="10" t="s">
        <v>17</v>
      </c>
      <c r="S2533" s="10" t="s">
        <v>17</v>
      </c>
      <c r="T2533" s="11" t="s">
        <v>17</v>
      </c>
    </row>
    <row r="2534" spans="1:20" ht="42.75">
      <c r="A2534" s="6">
        <v>1</v>
      </c>
      <c r="B2534" s="6"/>
      <c r="C2534" s="7" t="s">
        <v>2858</v>
      </c>
      <c r="D2534" s="8" t="s">
        <v>17</v>
      </c>
      <c r="E2534" s="9"/>
      <c r="F2534" s="9"/>
      <c r="G2534" s="9"/>
      <c r="H2534" s="10" t="s">
        <v>17</v>
      </c>
      <c r="I2534" s="9"/>
      <c r="J2534" s="10" t="s">
        <v>17</v>
      </c>
      <c r="K2534" s="8" t="s">
        <v>22</v>
      </c>
      <c r="L2534" s="7" t="s">
        <v>2859</v>
      </c>
      <c r="M2534" s="7" t="s">
        <v>2860</v>
      </c>
      <c r="N2534" s="9">
        <v>8</v>
      </c>
      <c r="O2534" s="9">
        <v>4</v>
      </c>
      <c r="P2534" s="9">
        <v>4</v>
      </c>
      <c r="Q2534" s="9">
        <v>1</v>
      </c>
      <c r="R2534" s="13">
        <v>12.5</v>
      </c>
      <c r="S2534" s="13">
        <v>-75</v>
      </c>
      <c r="T2534" s="11" t="s">
        <v>3149</v>
      </c>
    </row>
    <row r="2535" spans="1:20">
      <c r="A2535" s="6">
        <v>1</v>
      </c>
      <c r="B2535" s="6"/>
      <c r="C2535" s="6"/>
      <c r="D2535" s="8" t="s">
        <v>17</v>
      </c>
      <c r="E2535" s="9"/>
      <c r="F2535" s="9"/>
      <c r="G2535" s="9"/>
      <c r="H2535" s="10" t="s">
        <v>17</v>
      </c>
      <c r="I2535" s="9"/>
      <c r="J2535" s="10" t="s">
        <v>17</v>
      </c>
      <c r="K2535" s="8" t="s">
        <v>22</v>
      </c>
      <c r="L2535" s="7" t="s">
        <v>2861</v>
      </c>
      <c r="M2535" s="7" t="s">
        <v>2303</v>
      </c>
      <c r="N2535" s="9">
        <v>2</v>
      </c>
      <c r="O2535" s="9">
        <v>0</v>
      </c>
      <c r="P2535" s="9">
        <v>0</v>
      </c>
      <c r="Q2535" s="9">
        <v>0</v>
      </c>
      <c r="R2535" s="10" t="s">
        <v>25</v>
      </c>
      <c r="S2535" s="13">
        <v>0</v>
      </c>
      <c r="T2535" s="11" t="s">
        <v>17</v>
      </c>
    </row>
    <row r="2536" spans="1:20" ht="28.5">
      <c r="A2536" s="6">
        <v>1</v>
      </c>
      <c r="B2536" s="6"/>
      <c r="C2536" s="6"/>
      <c r="D2536" s="8" t="s">
        <v>17</v>
      </c>
      <c r="E2536" s="9"/>
      <c r="F2536" s="9"/>
      <c r="G2536" s="9"/>
      <c r="H2536" s="10" t="s">
        <v>17</v>
      </c>
      <c r="I2536" s="9"/>
      <c r="J2536" s="10" t="s">
        <v>17</v>
      </c>
      <c r="K2536" s="8" t="s">
        <v>22</v>
      </c>
      <c r="L2536" s="7" t="s">
        <v>2862</v>
      </c>
      <c r="M2536" s="7" t="s">
        <v>2863</v>
      </c>
      <c r="N2536" s="9"/>
      <c r="O2536" s="9">
        <v>0</v>
      </c>
      <c r="P2536" s="9">
        <v>1</v>
      </c>
      <c r="Q2536" s="9">
        <v>0</v>
      </c>
      <c r="R2536" s="10" t="s">
        <v>25</v>
      </c>
      <c r="S2536" s="13">
        <v>0</v>
      </c>
      <c r="T2536" s="11" t="s">
        <v>3150</v>
      </c>
    </row>
    <row r="2537" spans="1:20">
      <c r="A2537" s="6">
        <v>1</v>
      </c>
      <c r="B2537" s="6"/>
      <c r="C2537" s="6"/>
      <c r="D2537" s="8" t="s">
        <v>17</v>
      </c>
      <c r="E2537" s="9"/>
      <c r="F2537" s="9"/>
      <c r="G2537" s="9"/>
      <c r="H2537" s="10" t="s">
        <v>17</v>
      </c>
      <c r="I2537" s="9"/>
      <c r="J2537" s="10" t="s">
        <v>17</v>
      </c>
      <c r="K2537" s="8" t="s">
        <v>22</v>
      </c>
      <c r="L2537" s="7" t="s">
        <v>2864</v>
      </c>
      <c r="M2537" s="7" t="s">
        <v>2865</v>
      </c>
      <c r="N2537" s="9">
        <v>1</v>
      </c>
      <c r="O2537" s="9">
        <v>0</v>
      </c>
      <c r="P2537" s="9">
        <v>1</v>
      </c>
      <c r="Q2537" s="9">
        <v>0</v>
      </c>
      <c r="R2537" s="10" t="s">
        <v>25</v>
      </c>
      <c r="S2537" s="13">
        <v>0</v>
      </c>
      <c r="T2537" s="11" t="s">
        <v>17</v>
      </c>
    </row>
    <row r="2538" spans="1:20" ht="28.5">
      <c r="A2538" s="6">
        <v>1</v>
      </c>
      <c r="B2538" s="6"/>
      <c r="C2538" s="6"/>
      <c r="D2538" s="8" t="s">
        <v>17</v>
      </c>
      <c r="E2538" s="9"/>
      <c r="F2538" s="9"/>
      <c r="G2538" s="9"/>
      <c r="H2538" s="10" t="s">
        <v>17</v>
      </c>
      <c r="I2538" s="9"/>
      <c r="J2538" s="10" t="s">
        <v>17</v>
      </c>
      <c r="K2538" s="8" t="s">
        <v>22</v>
      </c>
      <c r="L2538" s="7" t="s">
        <v>2866</v>
      </c>
      <c r="M2538" s="7" t="s">
        <v>2867</v>
      </c>
      <c r="N2538" s="9"/>
      <c r="O2538" s="9">
        <v>0</v>
      </c>
      <c r="P2538" s="9">
        <v>1</v>
      </c>
      <c r="Q2538" s="9">
        <v>0</v>
      </c>
      <c r="R2538" s="10" t="s">
        <v>25</v>
      </c>
      <c r="S2538" s="13">
        <v>0</v>
      </c>
      <c r="T2538" s="11" t="s">
        <v>3151</v>
      </c>
    </row>
    <row r="2539" spans="1:20" ht="28.5">
      <c r="A2539" s="6">
        <v>1</v>
      </c>
      <c r="B2539" s="6"/>
      <c r="C2539" s="7" t="s">
        <v>2868</v>
      </c>
      <c r="D2539" s="8" t="s">
        <v>2803</v>
      </c>
      <c r="E2539" s="9">
        <v>27193638</v>
      </c>
      <c r="F2539" s="9">
        <v>28399926</v>
      </c>
      <c r="G2539" s="9">
        <f>IFERROR(F2539-E2539,0)</f>
        <v>1206288</v>
      </c>
      <c r="H2539" s="36">
        <f>IFERROR((F2539/E2539-1)*100,0)</f>
        <v>4.4359199015593376</v>
      </c>
      <c r="I2539" s="9">
        <v>80405454</v>
      </c>
      <c r="J2539" s="12">
        <v>35.299999999999997</v>
      </c>
      <c r="K2539" s="8" t="s">
        <v>17</v>
      </c>
      <c r="L2539" s="7" t="s">
        <v>17</v>
      </c>
      <c r="M2539" s="7" t="s">
        <v>17</v>
      </c>
      <c r="N2539" s="9"/>
      <c r="O2539" s="9"/>
      <c r="P2539" s="9"/>
      <c r="Q2539" s="9"/>
      <c r="R2539" s="10" t="s">
        <v>17</v>
      </c>
      <c r="S2539" s="10" t="s">
        <v>17</v>
      </c>
      <c r="T2539" s="11" t="s">
        <v>17</v>
      </c>
    </row>
    <row r="2540" spans="1:20" ht="57">
      <c r="A2540" s="6">
        <v>1</v>
      </c>
      <c r="B2540" s="6"/>
      <c r="C2540" s="7" t="s">
        <v>2869</v>
      </c>
      <c r="D2540" s="8" t="s">
        <v>17</v>
      </c>
      <c r="E2540" s="9"/>
      <c r="F2540" s="9"/>
      <c r="G2540" s="9"/>
      <c r="H2540" s="10" t="s">
        <v>17</v>
      </c>
      <c r="I2540" s="9"/>
      <c r="J2540" s="10" t="s">
        <v>17</v>
      </c>
      <c r="K2540" s="8" t="s">
        <v>22</v>
      </c>
      <c r="L2540" s="7" t="s">
        <v>2870</v>
      </c>
      <c r="M2540" s="7" t="s">
        <v>310</v>
      </c>
      <c r="N2540" s="9">
        <v>300</v>
      </c>
      <c r="O2540" s="9">
        <v>130</v>
      </c>
      <c r="P2540" s="9">
        <v>106</v>
      </c>
      <c r="Q2540" s="9">
        <v>151</v>
      </c>
      <c r="R2540" s="13">
        <v>50.3</v>
      </c>
      <c r="S2540" s="13">
        <v>16.2</v>
      </c>
      <c r="T2540" s="11" t="s">
        <v>3152</v>
      </c>
    </row>
    <row r="2541" spans="1:20" ht="28.5">
      <c r="A2541" s="6">
        <v>1</v>
      </c>
      <c r="B2541" s="6"/>
      <c r="C2541" s="6"/>
      <c r="D2541" s="8" t="s">
        <v>17</v>
      </c>
      <c r="E2541" s="9"/>
      <c r="F2541" s="9"/>
      <c r="G2541" s="9"/>
      <c r="H2541" s="10" t="s">
        <v>17</v>
      </c>
      <c r="I2541" s="9"/>
      <c r="J2541" s="10" t="s">
        <v>17</v>
      </c>
      <c r="K2541" s="8" t="s">
        <v>22</v>
      </c>
      <c r="L2541" s="7" t="s">
        <v>2871</v>
      </c>
      <c r="M2541" s="7" t="s">
        <v>313</v>
      </c>
      <c r="N2541" s="9">
        <v>1200</v>
      </c>
      <c r="O2541" s="9">
        <v>600</v>
      </c>
      <c r="P2541" s="9">
        <v>580</v>
      </c>
      <c r="Q2541" s="9">
        <v>443</v>
      </c>
      <c r="R2541" s="13">
        <v>36.9</v>
      </c>
      <c r="S2541" s="13">
        <v>-26.2</v>
      </c>
      <c r="T2541" s="11" t="s">
        <v>2872</v>
      </c>
    </row>
    <row r="2542" spans="1:20">
      <c r="A2542" s="6">
        <v>1</v>
      </c>
      <c r="B2542" s="6"/>
      <c r="C2542" s="6"/>
      <c r="D2542" s="8" t="s">
        <v>17</v>
      </c>
      <c r="E2542" s="9"/>
      <c r="F2542" s="9"/>
      <c r="G2542" s="9"/>
      <c r="H2542" s="10" t="s">
        <v>17</v>
      </c>
      <c r="I2542" s="9"/>
      <c r="J2542" s="10" t="s">
        <v>17</v>
      </c>
      <c r="K2542" s="8" t="s">
        <v>22</v>
      </c>
      <c r="L2542" s="7" t="s">
        <v>2873</v>
      </c>
      <c r="M2542" s="7" t="s">
        <v>497</v>
      </c>
      <c r="N2542" s="9">
        <v>35</v>
      </c>
      <c r="O2542" s="9">
        <v>15</v>
      </c>
      <c r="P2542" s="9">
        <v>16</v>
      </c>
      <c r="Q2542" s="9">
        <v>7</v>
      </c>
      <c r="R2542" s="13">
        <v>20</v>
      </c>
      <c r="S2542" s="13">
        <v>-53.3</v>
      </c>
      <c r="T2542" s="11" t="s">
        <v>2874</v>
      </c>
    </row>
    <row r="2543" spans="1:20" ht="28.5">
      <c r="A2543" s="6">
        <v>1</v>
      </c>
      <c r="B2543" s="6"/>
      <c r="C2543" s="6"/>
      <c r="D2543" s="8" t="s">
        <v>17</v>
      </c>
      <c r="E2543" s="9"/>
      <c r="F2543" s="9"/>
      <c r="G2543" s="9"/>
      <c r="H2543" s="10" t="s">
        <v>17</v>
      </c>
      <c r="I2543" s="9"/>
      <c r="J2543" s="10" t="s">
        <v>17</v>
      </c>
      <c r="K2543" s="8" t="s">
        <v>22</v>
      </c>
      <c r="L2543" s="7" t="s">
        <v>2875</v>
      </c>
      <c r="M2543" s="7" t="s">
        <v>310</v>
      </c>
      <c r="N2543" s="9">
        <v>600</v>
      </c>
      <c r="O2543" s="9">
        <v>300</v>
      </c>
      <c r="P2543" s="9">
        <v>227</v>
      </c>
      <c r="Q2543" s="9">
        <v>362</v>
      </c>
      <c r="R2543" s="13">
        <v>60.3</v>
      </c>
      <c r="S2543" s="13">
        <v>20.7</v>
      </c>
      <c r="T2543" s="11" t="s">
        <v>3153</v>
      </c>
    </row>
    <row r="2544" spans="1:20" ht="28.5">
      <c r="A2544" s="6">
        <v>1</v>
      </c>
      <c r="B2544" s="6"/>
      <c r="C2544" s="6"/>
      <c r="D2544" s="8" t="s">
        <v>17</v>
      </c>
      <c r="E2544" s="9"/>
      <c r="F2544" s="9"/>
      <c r="G2544" s="9"/>
      <c r="H2544" s="10" t="s">
        <v>17</v>
      </c>
      <c r="I2544" s="9"/>
      <c r="J2544" s="10" t="s">
        <v>17</v>
      </c>
      <c r="K2544" s="8" t="s">
        <v>22</v>
      </c>
      <c r="L2544" s="7" t="s">
        <v>2876</v>
      </c>
      <c r="M2544" s="7" t="s">
        <v>81</v>
      </c>
      <c r="N2544" s="9">
        <v>350</v>
      </c>
      <c r="O2544" s="9">
        <v>175</v>
      </c>
      <c r="P2544" s="9">
        <v>131</v>
      </c>
      <c r="Q2544" s="9">
        <v>136</v>
      </c>
      <c r="R2544" s="13">
        <v>38.9</v>
      </c>
      <c r="S2544" s="13">
        <v>-22.3</v>
      </c>
      <c r="T2544" s="11" t="s">
        <v>3154</v>
      </c>
    </row>
    <row r="2545" spans="1:20" ht="28.5">
      <c r="A2545" s="6">
        <v>1</v>
      </c>
      <c r="B2545" s="6"/>
      <c r="C2545" s="6"/>
      <c r="D2545" s="8" t="s">
        <v>17</v>
      </c>
      <c r="E2545" s="9"/>
      <c r="F2545" s="9"/>
      <c r="G2545" s="9"/>
      <c r="H2545" s="10" t="s">
        <v>17</v>
      </c>
      <c r="I2545" s="9"/>
      <c r="J2545" s="10" t="s">
        <v>17</v>
      </c>
      <c r="K2545" s="8" t="s">
        <v>22</v>
      </c>
      <c r="L2545" s="7" t="s">
        <v>2877</v>
      </c>
      <c r="M2545" s="7" t="s">
        <v>450</v>
      </c>
      <c r="N2545" s="9">
        <v>1500</v>
      </c>
      <c r="O2545" s="9">
        <v>750</v>
      </c>
      <c r="P2545" s="9">
        <v>596</v>
      </c>
      <c r="Q2545" s="9">
        <v>1073</v>
      </c>
      <c r="R2545" s="13">
        <v>71.5</v>
      </c>
      <c r="S2545" s="13">
        <v>43.1</v>
      </c>
      <c r="T2545" s="11" t="s">
        <v>3155</v>
      </c>
    </row>
    <row r="2546" spans="1:20" ht="66" customHeight="1">
      <c r="A2546" s="6">
        <v>1</v>
      </c>
      <c r="B2546" s="6"/>
      <c r="C2546" s="6"/>
      <c r="D2546" s="8" t="s">
        <v>17</v>
      </c>
      <c r="E2546" s="9"/>
      <c r="F2546" s="9"/>
      <c r="G2546" s="9"/>
      <c r="H2546" s="10" t="s">
        <v>17</v>
      </c>
      <c r="I2546" s="9"/>
      <c r="J2546" s="10" t="s">
        <v>17</v>
      </c>
      <c r="K2546" s="8" t="s">
        <v>22</v>
      </c>
      <c r="L2546" s="7" t="s">
        <v>2878</v>
      </c>
      <c r="M2546" s="7" t="s">
        <v>2879</v>
      </c>
      <c r="N2546" s="9">
        <v>120</v>
      </c>
      <c r="O2546" s="9">
        <v>60</v>
      </c>
      <c r="P2546" s="9">
        <v>214</v>
      </c>
      <c r="Q2546" s="9">
        <v>71</v>
      </c>
      <c r="R2546" s="13">
        <v>59.2</v>
      </c>
      <c r="S2546" s="13">
        <v>18.3</v>
      </c>
      <c r="T2546" s="11" t="s">
        <v>3156</v>
      </c>
    </row>
    <row r="2547" spans="1:20">
      <c r="A2547" s="6">
        <v>1</v>
      </c>
      <c r="B2547" s="6"/>
      <c r="C2547" s="6"/>
      <c r="D2547" s="6"/>
      <c r="E2547" s="6"/>
      <c r="F2547" s="6"/>
      <c r="G2547" s="6"/>
      <c r="H2547" s="6"/>
      <c r="I2547" s="6"/>
      <c r="J2547" s="6"/>
      <c r="K2547" s="6"/>
      <c r="L2547" s="6"/>
      <c r="M2547" s="6"/>
      <c r="N2547" s="6"/>
      <c r="O2547" s="6"/>
      <c r="P2547" s="6"/>
      <c r="Q2547" s="6"/>
      <c r="R2547" s="6"/>
      <c r="S2547" s="6"/>
      <c r="T2547" s="11"/>
    </row>
    <row r="2548" spans="1:20" ht="28.5">
      <c r="A2548" s="6">
        <v>1</v>
      </c>
      <c r="B2548" s="6"/>
      <c r="C2548" s="6"/>
      <c r="D2548" s="8" t="s">
        <v>17</v>
      </c>
      <c r="E2548" s="9"/>
      <c r="F2548" s="9"/>
      <c r="G2548" s="9"/>
      <c r="H2548" s="10" t="s">
        <v>17</v>
      </c>
      <c r="I2548" s="9"/>
      <c r="J2548" s="10" t="s">
        <v>17</v>
      </c>
      <c r="K2548" s="8" t="s">
        <v>22</v>
      </c>
      <c r="L2548" s="7" t="s">
        <v>2880</v>
      </c>
      <c r="M2548" s="7" t="s">
        <v>798</v>
      </c>
      <c r="N2548" s="9">
        <v>500</v>
      </c>
      <c r="O2548" s="9">
        <v>200</v>
      </c>
      <c r="P2548" s="9">
        <v>125</v>
      </c>
      <c r="Q2548" s="9">
        <v>151</v>
      </c>
      <c r="R2548" s="13">
        <v>30.2</v>
      </c>
      <c r="S2548" s="13">
        <v>-24.5</v>
      </c>
      <c r="T2548" s="11" t="s">
        <v>2881</v>
      </c>
    </row>
    <row r="2549" spans="1:20" ht="28.5">
      <c r="A2549" s="6">
        <v>1</v>
      </c>
      <c r="B2549" s="6"/>
      <c r="C2549" s="6"/>
      <c r="D2549" s="8" t="s">
        <v>17</v>
      </c>
      <c r="E2549" s="9"/>
      <c r="F2549" s="9"/>
      <c r="G2549" s="9"/>
      <c r="H2549" s="10" t="s">
        <v>17</v>
      </c>
      <c r="I2549" s="9"/>
      <c r="J2549" s="10" t="s">
        <v>17</v>
      </c>
      <c r="K2549" s="8" t="s">
        <v>22</v>
      </c>
      <c r="L2549" s="7" t="s">
        <v>2882</v>
      </c>
      <c r="M2549" s="7" t="s">
        <v>313</v>
      </c>
      <c r="N2549" s="9">
        <v>400</v>
      </c>
      <c r="O2549" s="9">
        <v>200</v>
      </c>
      <c r="P2549" s="9">
        <v>208</v>
      </c>
      <c r="Q2549" s="9">
        <v>171</v>
      </c>
      <c r="R2549" s="13">
        <v>42.8</v>
      </c>
      <c r="S2549" s="13">
        <v>-14.5</v>
      </c>
      <c r="T2549" s="11" t="s">
        <v>2883</v>
      </c>
    </row>
    <row r="2550" spans="1:20" ht="28.5">
      <c r="A2550" s="6">
        <v>1</v>
      </c>
      <c r="B2550" s="6"/>
      <c r="C2550" s="7" t="s">
        <v>2884</v>
      </c>
      <c r="D2550" s="8" t="s">
        <v>2803</v>
      </c>
      <c r="E2550" s="9">
        <v>138745065</v>
      </c>
      <c r="F2550" s="9">
        <v>89379524</v>
      </c>
      <c r="G2550" s="9">
        <f>IFERROR(F2550-E2550,0)</f>
        <v>-49365541</v>
      </c>
      <c r="H2550" s="36">
        <f>IFERROR((F2550/E2550-1)*100,0)</f>
        <v>-35.580033783543939</v>
      </c>
      <c r="I2550" s="9">
        <v>203262500</v>
      </c>
      <c r="J2550" s="12">
        <v>44</v>
      </c>
      <c r="K2550" s="8" t="s">
        <v>17</v>
      </c>
      <c r="L2550" s="7" t="s">
        <v>17</v>
      </c>
      <c r="M2550" s="7" t="s">
        <v>17</v>
      </c>
      <c r="N2550" s="9"/>
      <c r="O2550" s="9"/>
      <c r="P2550" s="9"/>
      <c r="Q2550" s="9"/>
      <c r="R2550" s="10" t="s">
        <v>17</v>
      </c>
      <c r="S2550" s="10" t="s">
        <v>17</v>
      </c>
      <c r="T2550" s="11" t="s">
        <v>17</v>
      </c>
    </row>
    <row r="2551" spans="1:20" ht="85.5">
      <c r="A2551" s="6">
        <v>1</v>
      </c>
      <c r="B2551" s="6"/>
      <c r="C2551" s="7" t="s">
        <v>2885</v>
      </c>
      <c r="D2551" s="8" t="s">
        <v>17</v>
      </c>
      <c r="E2551" s="9"/>
      <c r="F2551" s="9"/>
      <c r="G2551" s="9"/>
      <c r="H2551" s="10" t="s">
        <v>17</v>
      </c>
      <c r="I2551" s="9"/>
      <c r="J2551" s="10" t="s">
        <v>17</v>
      </c>
      <c r="K2551" s="8" t="s">
        <v>22</v>
      </c>
      <c r="L2551" s="7" t="s">
        <v>2886</v>
      </c>
      <c r="M2551" s="7" t="s">
        <v>828</v>
      </c>
      <c r="N2551" s="9">
        <v>16580</v>
      </c>
      <c r="O2551" s="9">
        <v>8290</v>
      </c>
      <c r="P2551" s="9">
        <v>7220</v>
      </c>
      <c r="Q2551" s="9">
        <v>1625</v>
      </c>
      <c r="R2551" s="13">
        <v>9.8000000000000007</v>
      </c>
      <c r="S2551" s="13">
        <v>-80.400000000000006</v>
      </c>
      <c r="T2551" s="11" t="s">
        <v>3157</v>
      </c>
    </row>
    <row r="2552" spans="1:20">
      <c r="A2552" s="6">
        <v>1</v>
      </c>
      <c r="B2552" s="6"/>
      <c r="C2552" s="6"/>
      <c r="D2552" s="6"/>
      <c r="E2552" s="6"/>
      <c r="F2552" s="6"/>
      <c r="G2552" s="6"/>
      <c r="H2552" s="6"/>
      <c r="I2552" s="6"/>
      <c r="J2552" s="6"/>
      <c r="K2552" s="6"/>
      <c r="L2552" s="6"/>
      <c r="M2552" s="6"/>
      <c r="N2552" s="6"/>
      <c r="O2552" s="6"/>
      <c r="P2552" s="6"/>
      <c r="Q2552" s="6"/>
      <c r="R2552" s="6"/>
      <c r="S2552" s="6"/>
      <c r="T2552" s="11"/>
    </row>
    <row r="2553" spans="1:20" ht="71.25">
      <c r="A2553" s="6">
        <v>1</v>
      </c>
      <c r="B2553" s="6"/>
      <c r="C2553" s="6"/>
      <c r="D2553" s="8" t="s">
        <v>17</v>
      </c>
      <c r="E2553" s="9"/>
      <c r="F2553" s="9"/>
      <c r="G2553" s="9"/>
      <c r="H2553" s="10" t="s">
        <v>17</v>
      </c>
      <c r="I2553" s="9"/>
      <c r="J2553" s="10" t="s">
        <v>17</v>
      </c>
      <c r="K2553" s="8" t="s">
        <v>22</v>
      </c>
      <c r="L2553" s="7" t="s">
        <v>2887</v>
      </c>
      <c r="M2553" s="7" t="s">
        <v>766</v>
      </c>
      <c r="N2553" s="9">
        <v>500</v>
      </c>
      <c r="O2553" s="9">
        <v>200</v>
      </c>
      <c r="P2553" s="9">
        <v>520</v>
      </c>
      <c r="Q2553" s="9">
        <v>437</v>
      </c>
      <c r="R2553" s="13">
        <v>87.4</v>
      </c>
      <c r="S2553" s="13">
        <v>118.5</v>
      </c>
      <c r="T2553" s="11" t="s">
        <v>3158</v>
      </c>
    </row>
    <row r="2554" spans="1:20">
      <c r="A2554" s="6">
        <v>1</v>
      </c>
      <c r="B2554" s="6"/>
      <c r="C2554" s="6"/>
      <c r="D2554" s="6"/>
      <c r="E2554" s="6"/>
      <c r="F2554" s="6"/>
      <c r="G2554" s="6"/>
      <c r="H2554" s="6"/>
      <c r="I2554" s="6"/>
      <c r="J2554" s="6"/>
      <c r="K2554" s="6"/>
      <c r="L2554" s="6"/>
      <c r="M2554" s="6"/>
      <c r="N2554" s="6"/>
      <c r="O2554" s="6"/>
      <c r="P2554" s="6"/>
      <c r="Q2554" s="6"/>
      <c r="R2554" s="6"/>
      <c r="S2554" s="6"/>
      <c r="T2554" s="11"/>
    </row>
    <row r="2555" spans="1:20" ht="57">
      <c r="A2555" s="6">
        <v>1</v>
      </c>
      <c r="B2555" s="6"/>
      <c r="C2555" s="6"/>
      <c r="D2555" s="8" t="s">
        <v>17</v>
      </c>
      <c r="E2555" s="9"/>
      <c r="F2555" s="9"/>
      <c r="G2555" s="9"/>
      <c r="H2555" s="10" t="s">
        <v>17</v>
      </c>
      <c r="I2555" s="9"/>
      <c r="J2555" s="10" t="s">
        <v>17</v>
      </c>
      <c r="K2555" s="8" t="s">
        <v>22</v>
      </c>
      <c r="L2555" s="7" t="s">
        <v>2888</v>
      </c>
      <c r="M2555" s="7" t="s">
        <v>2889</v>
      </c>
      <c r="N2555" s="9">
        <v>25</v>
      </c>
      <c r="O2555" s="9">
        <v>11</v>
      </c>
      <c r="P2555" s="9">
        <v>1</v>
      </c>
      <c r="Q2555" s="9">
        <v>1</v>
      </c>
      <c r="R2555" s="13">
        <v>4</v>
      </c>
      <c r="S2555" s="13">
        <v>-90.9</v>
      </c>
      <c r="T2555" s="11" t="s">
        <v>3159</v>
      </c>
    </row>
    <row r="2556" spans="1:20">
      <c r="A2556" s="6">
        <v>1</v>
      </c>
      <c r="B2556" s="6"/>
      <c r="C2556" s="6"/>
      <c r="D2556" s="6"/>
      <c r="E2556" s="6"/>
      <c r="F2556" s="6"/>
      <c r="G2556" s="6"/>
      <c r="H2556" s="6"/>
      <c r="I2556" s="6"/>
      <c r="J2556" s="6"/>
      <c r="K2556" s="6"/>
      <c r="L2556" s="6"/>
      <c r="M2556" s="6"/>
      <c r="N2556" s="6"/>
      <c r="O2556" s="6"/>
      <c r="P2556" s="6"/>
      <c r="Q2556" s="6"/>
      <c r="R2556" s="6"/>
      <c r="S2556" s="6"/>
      <c r="T2556" s="11"/>
    </row>
    <row r="2557" spans="1:20" ht="42.75">
      <c r="A2557" s="6">
        <v>1</v>
      </c>
      <c r="B2557" s="6"/>
      <c r="C2557" s="7" t="s">
        <v>2890</v>
      </c>
      <c r="D2557" s="8" t="s">
        <v>17</v>
      </c>
      <c r="E2557" s="9"/>
      <c r="F2557" s="9"/>
      <c r="G2557" s="9"/>
      <c r="H2557" s="10" t="s">
        <v>17</v>
      </c>
      <c r="I2557" s="9"/>
      <c r="J2557" s="10" t="s">
        <v>17</v>
      </c>
      <c r="K2557" s="8" t="s">
        <v>17</v>
      </c>
      <c r="L2557" s="7" t="s">
        <v>17</v>
      </c>
      <c r="M2557" s="7" t="s">
        <v>17</v>
      </c>
      <c r="N2557" s="9"/>
      <c r="O2557" s="9"/>
      <c r="P2557" s="9"/>
      <c r="Q2557" s="9"/>
      <c r="R2557" s="10" t="s">
        <v>17</v>
      </c>
      <c r="S2557" s="10" t="s">
        <v>17</v>
      </c>
      <c r="T2557" s="11" t="s">
        <v>17</v>
      </c>
    </row>
    <row r="2558" spans="1:20" ht="42.75">
      <c r="A2558" s="6">
        <v>1</v>
      </c>
      <c r="B2558" s="6"/>
      <c r="C2558" s="7" t="s">
        <v>2891</v>
      </c>
      <c r="D2558" s="8" t="s">
        <v>2803</v>
      </c>
      <c r="E2558" s="9">
        <v>8010301</v>
      </c>
      <c r="F2558" s="9">
        <v>14412256</v>
      </c>
      <c r="G2558" s="9">
        <f>IFERROR(F2558-E2558,0)</f>
        <v>6401955</v>
      </c>
      <c r="H2558" s="36">
        <f>IFERROR((F2558/E2558-1)*100,0)</f>
        <v>79.921528541811355</v>
      </c>
      <c r="I2558" s="9">
        <v>156920360</v>
      </c>
      <c r="J2558" s="12">
        <v>9.1999999999999993</v>
      </c>
      <c r="K2558" s="8" t="s">
        <v>17</v>
      </c>
      <c r="L2558" s="7" t="s">
        <v>17</v>
      </c>
      <c r="M2558" s="7" t="s">
        <v>17</v>
      </c>
      <c r="N2558" s="9"/>
      <c r="O2558" s="9"/>
      <c r="P2558" s="9"/>
      <c r="Q2558" s="9"/>
      <c r="R2558" s="10" t="s">
        <v>17</v>
      </c>
      <c r="S2558" s="10" t="s">
        <v>17</v>
      </c>
      <c r="T2558" s="11" t="s">
        <v>17</v>
      </c>
    </row>
    <row r="2559" spans="1:20" ht="42.75">
      <c r="A2559" s="6">
        <v>1</v>
      </c>
      <c r="B2559" s="6"/>
      <c r="C2559" s="7" t="s">
        <v>2892</v>
      </c>
      <c r="D2559" s="8" t="s">
        <v>17</v>
      </c>
      <c r="E2559" s="9"/>
      <c r="F2559" s="9"/>
      <c r="G2559" s="9"/>
      <c r="H2559" s="10" t="s">
        <v>17</v>
      </c>
      <c r="I2559" s="9"/>
      <c r="J2559" s="10" t="s">
        <v>17</v>
      </c>
      <c r="K2559" s="8" t="s">
        <v>22</v>
      </c>
      <c r="L2559" s="7" t="s">
        <v>2893</v>
      </c>
      <c r="M2559" s="7" t="s">
        <v>2894</v>
      </c>
      <c r="N2559" s="9">
        <v>14</v>
      </c>
      <c r="O2559" s="9">
        <v>8</v>
      </c>
      <c r="P2559" s="9">
        <v>19</v>
      </c>
      <c r="Q2559" s="9">
        <v>0</v>
      </c>
      <c r="R2559" s="10" t="s">
        <v>25</v>
      </c>
      <c r="S2559" s="10" t="s">
        <v>25</v>
      </c>
      <c r="T2559" s="11" t="s">
        <v>3160</v>
      </c>
    </row>
    <row r="2560" spans="1:20" ht="57">
      <c r="A2560" s="6">
        <v>1</v>
      </c>
      <c r="B2560" s="6"/>
      <c r="C2560" s="6"/>
      <c r="D2560" s="8" t="s">
        <v>17</v>
      </c>
      <c r="E2560" s="9"/>
      <c r="F2560" s="9"/>
      <c r="G2560" s="9"/>
      <c r="H2560" s="10" t="s">
        <v>17</v>
      </c>
      <c r="I2560" s="9"/>
      <c r="J2560" s="10" t="s">
        <v>17</v>
      </c>
      <c r="K2560" s="8" t="s">
        <v>22</v>
      </c>
      <c r="L2560" s="7" t="s">
        <v>2895</v>
      </c>
      <c r="M2560" s="7" t="s">
        <v>2896</v>
      </c>
      <c r="N2560" s="9">
        <v>1200</v>
      </c>
      <c r="O2560" s="9">
        <v>600</v>
      </c>
      <c r="P2560" s="9">
        <v>94</v>
      </c>
      <c r="Q2560" s="9">
        <v>322</v>
      </c>
      <c r="R2560" s="13">
        <v>26.8</v>
      </c>
      <c r="S2560" s="13">
        <v>-46.3</v>
      </c>
      <c r="T2560" s="11" t="s">
        <v>3161</v>
      </c>
    </row>
    <row r="2561" spans="1:20">
      <c r="A2561" s="6">
        <v>1</v>
      </c>
      <c r="B2561" s="6"/>
      <c r="C2561" s="6"/>
      <c r="D2561" s="6"/>
      <c r="E2561" s="6"/>
      <c r="F2561" s="6"/>
      <c r="G2561" s="6"/>
      <c r="H2561" s="6"/>
      <c r="I2561" s="6"/>
      <c r="J2561" s="6"/>
      <c r="K2561" s="6"/>
      <c r="L2561" s="6"/>
      <c r="M2561" s="6"/>
      <c r="N2561" s="6"/>
      <c r="O2561" s="6"/>
      <c r="P2561" s="6"/>
      <c r="Q2561" s="6"/>
      <c r="R2561" s="6"/>
      <c r="S2561" s="6"/>
      <c r="T2561" s="11"/>
    </row>
    <row r="2562" spans="1:20" ht="28.5">
      <c r="A2562" s="6">
        <v>1</v>
      </c>
      <c r="B2562" s="6"/>
      <c r="C2562" s="6"/>
      <c r="D2562" s="8" t="s">
        <v>17</v>
      </c>
      <c r="E2562" s="9"/>
      <c r="F2562" s="9"/>
      <c r="G2562" s="9"/>
      <c r="H2562" s="10" t="s">
        <v>17</v>
      </c>
      <c r="I2562" s="9"/>
      <c r="J2562" s="10" t="s">
        <v>17</v>
      </c>
      <c r="K2562" s="8" t="s">
        <v>22</v>
      </c>
      <c r="L2562" s="7" t="s">
        <v>2897</v>
      </c>
      <c r="M2562" s="7" t="s">
        <v>2898</v>
      </c>
      <c r="N2562" s="9">
        <v>252000</v>
      </c>
      <c r="O2562" s="9">
        <v>126000</v>
      </c>
      <c r="P2562" s="9">
        <v>76485</v>
      </c>
      <c r="Q2562" s="9">
        <v>94260</v>
      </c>
      <c r="R2562" s="13">
        <v>37.4</v>
      </c>
      <c r="S2562" s="13">
        <v>-25.2</v>
      </c>
      <c r="T2562" s="11" t="s">
        <v>3162</v>
      </c>
    </row>
    <row r="2563" spans="1:20" ht="28.5">
      <c r="A2563" s="6">
        <v>1</v>
      </c>
      <c r="B2563" s="6"/>
      <c r="C2563" s="6"/>
      <c r="D2563" s="8" t="s">
        <v>17</v>
      </c>
      <c r="E2563" s="9"/>
      <c r="F2563" s="9"/>
      <c r="G2563" s="9"/>
      <c r="H2563" s="10" t="s">
        <v>17</v>
      </c>
      <c r="I2563" s="9"/>
      <c r="J2563" s="10" t="s">
        <v>17</v>
      </c>
      <c r="K2563" s="8" t="s">
        <v>22</v>
      </c>
      <c r="L2563" s="7" t="s">
        <v>2897</v>
      </c>
      <c r="M2563" s="7" t="s">
        <v>2899</v>
      </c>
      <c r="N2563" s="9">
        <v>6300</v>
      </c>
      <c r="O2563" s="9">
        <v>6300</v>
      </c>
      <c r="P2563" s="9">
        <v>5400</v>
      </c>
      <c r="Q2563" s="9">
        <v>6025</v>
      </c>
      <c r="R2563" s="10" t="s">
        <v>62</v>
      </c>
      <c r="S2563" s="13">
        <v>-4.4000000000000004</v>
      </c>
      <c r="T2563" s="11" t="s">
        <v>3162</v>
      </c>
    </row>
    <row r="2564" spans="1:20" ht="28.5">
      <c r="A2564" s="6">
        <v>1</v>
      </c>
      <c r="B2564" s="6"/>
      <c r="C2564" s="6"/>
      <c r="D2564" s="8" t="s">
        <v>17</v>
      </c>
      <c r="E2564" s="9"/>
      <c r="F2564" s="9"/>
      <c r="G2564" s="9"/>
      <c r="H2564" s="10" t="s">
        <v>17</v>
      </c>
      <c r="I2564" s="9"/>
      <c r="J2564" s="10" t="s">
        <v>17</v>
      </c>
      <c r="K2564" s="8" t="s">
        <v>22</v>
      </c>
      <c r="L2564" s="7" t="s">
        <v>2900</v>
      </c>
      <c r="M2564" s="7" t="s">
        <v>81</v>
      </c>
      <c r="N2564" s="9">
        <v>5400</v>
      </c>
      <c r="O2564" s="9">
        <v>2700</v>
      </c>
      <c r="P2564" s="9">
        <v>2958</v>
      </c>
      <c r="Q2564" s="9">
        <v>2831</v>
      </c>
      <c r="R2564" s="13">
        <v>52.4</v>
      </c>
      <c r="S2564" s="13">
        <v>4.9000000000000004</v>
      </c>
      <c r="T2564" s="11" t="s">
        <v>2901</v>
      </c>
    </row>
    <row r="2565" spans="1:20" ht="28.5">
      <c r="A2565" s="6">
        <v>1</v>
      </c>
      <c r="B2565" s="6"/>
      <c r="C2565" s="6"/>
      <c r="D2565" s="8" t="s">
        <v>17</v>
      </c>
      <c r="E2565" s="9"/>
      <c r="F2565" s="9"/>
      <c r="G2565" s="9"/>
      <c r="H2565" s="10" t="s">
        <v>17</v>
      </c>
      <c r="I2565" s="9"/>
      <c r="J2565" s="10" t="s">
        <v>17</v>
      </c>
      <c r="K2565" s="8" t="s">
        <v>22</v>
      </c>
      <c r="L2565" s="7" t="s">
        <v>2902</v>
      </c>
      <c r="M2565" s="7" t="s">
        <v>2903</v>
      </c>
      <c r="N2565" s="9">
        <v>45</v>
      </c>
      <c r="O2565" s="9">
        <v>23</v>
      </c>
      <c r="P2565" s="9">
        <v>22</v>
      </c>
      <c r="Q2565" s="9">
        <v>8</v>
      </c>
      <c r="R2565" s="13">
        <v>17.8</v>
      </c>
      <c r="S2565" s="13">
        <v>-65.2</v>
      </c>
      <c r="T2565" s="11" t="s">
        <v>3163</v>
      </c>
    </row>
    <row r="2566" spans="1:20" ht="57">
      <c r="A2566" s="6">
        <v>1</v>
      </c>
      <c r="B2566" s="6"/>
      <c r="C2566" s="7" t="s">
        <v>2904</v>
      </c>
      <c r="D2566" s="8" t="s">
        <v>2803</v>
      </c>
      <c r="E2566" s="9">
        <v>64968789</v>
      </c>
      <c r="F2566" s="9">
        <v>385371930</v>
      </c>
      <c r="G2566" s="9">
        <f>IFERROR(F2566-E2566,0)</f>
        <v>320403141</v>
      </c>
      <c r="H2566" s="36">
        <f>IFERROR((F2566/E2566-1)*100,0)</f>
        <v>493.16471175105329</v>
      </c>
      <c r="I2566" s="9">
        <v>881319640</v>
      </c>
      <c r="J2566" s="12">
        <v>43.7</v>
      </c>
      <c r="K2566" s="8" t="s">
        <v>17</v>
      </c>
      <c r="L2566" s="7" t="s">
        <v>17</v>
      </c>
      <c r="M2566" s="7" t="s">
        <v>17</v>
      </c>
      <c r="N2566" s="9"/>
      <c r="O2566" s="9"/>
      <c r="P2566" s="9"/>
      <c r="Q2566" s="9"/>
      <c r="R2566" s="10" t="s">
        <v>17</v>
      </c>
      <c r="S2566" s="10" t="s">
        <v>17</v>
      </c>
      <c r="T2566" s="11" t="s">
        <v>17</v>
      </c>
    </row>
    <row r="2567" spans="1:20" ht="71.25">
      <c r="A2567" s="6">
        <v>1</v>
      </c>
      <c r="B2567" s="6"/>
      <c r="C2567" s="7" t="s">
        <v>2905</v>
      </c>
      <c r="D2567" s="8" t="s">
        <v>17</v>
      </c>
      <c r="E2567" s="9"/>
      <c r="F2567" s="9"/>
      <c r="G2567" s="9"/>
      <c r="H2567" s="10" t="s">
        <v>17</v>
      </c>
      <c r="I2567" s="9"/>
      <c r="J2567" s="10" t="s">
        <v>17</v>
      </c>
      <c r="K2567" s="8" t="s">
        <v>22</v>
      </c>
      <c r="L2567" s="7" t="s">
        <v>2906</v>
      </c>
      <c r="M2567" s="7" t="s">
        <v>755</v>
      </c>
      <c r="N2567" s="9">
        <v>4</v>
      </c>
      <c r="O2567" s="9">
        <v>2</v>
      </c>
      <c r="P2567" s="9">
        <v>2</v>
      </c>
      <c r="Q2567" s="9">
        <v>0</v>
      </c>
      <c r="R2567" s="10" t="s">
        <v>25</v>
      </c>
      <c r="S2567" s="10" t="s">
        <v>25</v>
      </c>
      <c r="T2567" s="11" t="s">
        <v>3164</v>
      </c>
    </row>
    <row r="2568" spans="1:20">
      <c r="A2568" s="6">
        <v>1</v>
      </c>
      <c r="B2568" s="6"/>
      <c r="C2568" s="6"/>
      <c r="D2568" s="6"/>
      <c r="E2568" s="6"/>
      <c r="F2568" s="6"/>
      <c r="G2568" s="6"/>
      <c r="H2568" s="6"/>
      <c r="I2568" s="6"/>
      <c r="J2568" s="6"/>
      <c r="K2568" s="6"/>
      <c r="L2568" s="6"/>
      <c r="M2568" s="6"/>
      <c r="N2568" s="6"/>
      <c r="O2568" s="6"/>
      <c r="P2568" s="6"/>
      <c r="Q2568" s="6"/>
      <c r="R2568" s="6"/>
      <c r="S2568" s="6"/>
      <c r="T2568" s="11"/>
    </row>
    <row r="2569" spans="1:20" ht="57">
      <c r="A2569" s="6">
        <v>1</v>
      </c>
      <c r="B2569" s="6"/>
      <c r="C2569" s="6"/>
      <c r="D2569" s="8" t="s">
        <v>17</v>
      </c>
      <c r="E2569" s="9"/>
      <c r="F2569" s="9"/>
      <c r="G2569" s="9"/>
      <c r="H2569" s="10" t="s">
        <v>17</v>
      </c>
      <c r="I2569" s="9"/>
      <c r="J2569" s="10" t="s">
        <v>17</v>
      </c>
      <c r="K2569" s="8" t="s">
        <v>22</v>
      </c>
      <c r="L2569" s="7" t="s">
        <v>2907</v>
      </c>
      <c r="M2569" s="7" t="s">
        <v>2908</v>
      </c>
      <c r="N2569" s="9">
        <v>78</v>
      </c>
      <c r="O2569" s="9">
        <v>39</v>
      </c>
      <c r="P2569" s="9">
        <v>0</v>
      </c>
      <c r="Q2569" s="9">
        <v>0</v>
      </c>
      <c r="R2569" s="10" t="s">
        <v>25</v>
      </c>
      <c r="S2569" s="10" t="s">
        <v>25</v>
      </c>
      <c r="T2569" s="11" t="s">
        <v>2909</v>
      </c>
    </row>
    <row r="2570" spans="1:20">
      <c r="A2570" s="6">
        <v>1</v>
      </c>
      <c r="B2570" s="6"/>
      <c r="C2570" s="6"/>
      <c r="D2570" s="6"/>
      <c r="E2570" s="6"/>
      <c r="F2570" s="6"/>
      <c r="G2570" s="6"/>
      <c r="H2570" s="6"/>
      <c r="I2570" s="6"/>
      <c r="J2570" s="6"/>
      <c r="K2570" s="6"/>
      <c r="L2570" s="6"/>
      <c r="M2570" s="6"/>
      <c r="N2570" s="6"/>
      <c r="O2570" s="6"/>
      <c r="P2570" s="6"/>
      <c r="Q2570" s="6"/>
      <c r="R2570" s="6"/>
      <c r="S2570" s="6"/>
      <c r="T2570" s="11"/>
    </row>
    <row r="2571" spans="1:20" ht="57">
      <c r="A2571" s="6">
        <v>1</v>
      </c>
      <c r="B2571" s="6"/>
      <c r="C2571" s="6"/>
      <c r="D2571" s="8" t="s">
        <v>17</v>
      </c>
      <c r="E2571" s="9"/>
      <c r="F2571" s="9"/>
      <c r="G2571" s="9"/>
      <c r="H2571" s="10" t="s">
        <v>17</v>
      </c>
      <c r="I2571" s="9"/>
      <c r="J2571" s="10" t="s">
        <v>17</v>
      </c>
      <c r="K2571" s="8" t="s">
        <v>22</v>
      </c>
      <c r="L2571" s="7" t="s">
        <v>2910</v>
      </c>
      <c r="M2571" s="7" t="s">
        <v>2908</v>
      </c>
      <c r="N2571" s="9">
        <v>80</v>
      </c>
      <c r="O2571" s="9">
        <v>40</v>
      </c>
      <c r="P2571" s="9">
        <v>0</v>
      </c>
      <c r="Q2571" s="9">
        <v>0</v>
      </c>
      <c r="R2571" s="10" t="s">
        <v>25</v>
      </c>
      <c r="S2571" s="10" t="s">
        <v>25</v>
      </c>
      <c r="T2571" s="11" t="s">
        <v>3165</v>
      </c>
    </row>
    <row r="2572" spans="1:20">
      <c r="A2572" s="6">
        <v>1</v>
      </c>
      <c r="B2572" s="6"/>
      <c r="C2572" s="6"/>
      <c r="D2572" s="6"/>
      <c r="E2572" s="6"/>
      <c r="F2572" s="6"/>
      <c r="G2572" s="6"/>
      <c r="H2572" s="6"/>
      <c r="I2572" s="6"/>
      <c r="J2572" s="6"/>
      <c r="K2572" s="6"/>
      <c r="L2572" s="6"/>
      <c r="M2572" s="6"/>
      <c r="N2572" s="6"/>
      <c r="O2572" s="6"/>
      <c r="P2572" s="6"/>
      <c r="Q2572" s="6"/>
      <c r="R2572" s="6"/>
      <c r="S2572" s="6"/>
      <c r="T2572" s="11"/>
    </row>
    <row r="2573" spans="1:20" ht="75">
      <c r="A2573" s="6">
        <v>1</v>
      </c>
      <c r="B2573" s="6"/>
      <c r="C2573" s="19" t="s">
        <v>2911</v>
      </c>
      <c r="D2573" s="8" t="s">
        <v>17</v>
      </c>
      <c r="E2573" s="9">
        <f>SUM(E2493:E2566)</f>
        <v>639649323</v>
      </c>
      <c r="F2573" s="9">
        <f>SUM(F2493:F2566)</f>
        <v>1036203789</v>
      </c>
      <c r="G2573" s="9">
        <f>IFERROR(F2573-E2573,0)</f>
        <v>396554466</v>
      </c>
      <c r="H2573" s="36">
        <f>IFERROR((F2573/E2573-1)*100,0)</f>
        <v>61.995604738567046</v>
      </c>
      <c r="I2573" s="9">
        <v>2936135974</v>
      </c>
      <c r="J2573" s="10" t="s">
        <v>17</v>
      </c>
      <c r="K2573" s="8" t="s">
        <v>17</v>
      </c>
      <c r="L2573" s="7" t="s">
        <v>17</v>
      </c>
      <c r="M2573" s="7" t="s">
        <v>17</v>
      </c>
      <c r="N2573" s="9"/>
      <c r="O2573" s="9"/>
      <c r="P2573" s="9"/>
      <c r="Q2573" s="9"/>
      <c r="R2573" s="10" t="s">
        <v>17</v>
      </c>
      <c r="S2573" s="10" t="s">
        <v>17</v>
      </c>
      <c r="T2573" s="11" t="s">
        <v>17</v>
      </c>
    </row>
    <row r="2574" spans="1:20" ht="28.5">
      <c r="A2574" s="1">
        <v>1</v>
      </c>
      <c r="B2574" s="1"/>
      <c r="C2574" s="2" t="s">
        <v>2912</v>
      </c>
      <c r="D2574" s="14" t="s">
        <v>17</v>
      </c>
      <c r="E2574" s="15"/>
      <c r="F2574" s="15"/>
      <c r="G2574" s="15"/>
      <c r="H2574" s="16" t="s">
        <v>17</v>
      </c>
      <c r="I2574" s="15"/>
      <c r="J2574" s="16" t="s">
        <v>17</v>
      </c>
      <c r="K2574" s="14" t="s">
        <v>17</v>
      </c>
      <c r="L2574" s="3" t="s">
        <v>17</v>
      </c>
      <c r="M2574" s="3" t="s">
        <v>17</v>
      </c>
      <c r="N2574" s="15"/>
      <c r="O2574" s="15"/>
      <c r="P2574" s="15"/>
      <c r="Q2574" s="15"/>
      <c r="R2574" s="16" t="s">
        <v>17</v>
      </c>
      <c r="S2574" s="16" t="s">
        <v>17</v>
      </c>
      <c r="T2574" s="17" t="s">
        <v>17</v>
      </c>
    </row>
    <row r="2575" spans="1:20" ht="42.75">
      <c r="A2575" s="6">
        <v>85</v>
      </c>
      <c r="B2575" s="6"/>
      <c r="C2575" s="7" t="s">
        <v>2913</v>
      </c>
      <c r="D2575" s="8" t="s">
        <v>17</v>
      </c>
      <c r="E2575" s="9"/>
      <c r="F2575" s="9"/>
      <c r="G2575" s="9"/>
      <c r="H2575" s="10" t="s">
        <v>17</v>
      </c>
      <c r="I2575" s="9"/>
      <c r="J2575" s="10" t="s">
        <v>17</v>
      </c>
      <c r="K2575" s="8" t="s">
        <v>17</v>
      </c>
      <c r="L2575" s="7" t="s">
        <v>17</v>
      </c>
      <c r="M2575" s="7" t="s">
        <v>17</v>
      </c>
      <c r="N2575" s="9"/>
      <c r="O2575" s="9"/>
      <c r="P2575" s="9"/>
      <c r="Q2575" s="9"/>
      <c r="R2575" s="10" t="s">
        <v>17</v>
      </c>
      <c r="S2575" s="10" t="s">
        <v>17</v>
      </c>
      <c r="T2575" s="11" t="s">
        <v>17</v>
      </c>
    </row>
    <row r="2576" spans="1:20" ht="28.5">
      <c r="A2576" s="6">
        <v>85</v>
      </c>
      <c r="B2576" s="6"/>
      <c r="C2576" s="7" t="s">
        <v>2914</v>
      </c>
      <c r="D2576" s="8" t="s">
        <v>204</v>
      </c>
      <c r="E2576" s="9">
        <v>393388688</v>
      </c>
      <c r="F2576" s="9">
        <v>423978859</v>
      </c>
      <c r="G2576" s="9">
        <f>IFERROR(F2576-E2576,0)</f>
        <v>30590171</v>
      </c>
      <c r="H2576" s="36">
        <f>IFERROR((F2576/E2576-1)*100,0)</f>
        <v>7.7760677754923124</v>
      </c>
      <c r="I2576" s="9">
        <v>1061157000</v>
      </c>
      <c r="J2576" s="12">
        <v>40</v>
      </c>
      <c r="K2576" s="8" t="s">
        <v>17</v>
      </c>
      <c r="L2576" s="7" t="s">
        <v>17</v>
      </c>
      <c r="M2576" s="7" t="s">
        <v>17</v>
      </c>
      <c r="N2576" s="9"/>
      <c r="O2576" s="9"/>
      <c r="P2576" s="9"/>
      <c r="Q2576" s="9"/>
      <c r="R2576" s="10" t="s">
        <v>17</v>
      </c>
      <c r="S2576" s="10" t="s">
        <v>17</v>
      </c>
      <c r="T2576" s="11" t="s">
        <v>17</v>
      </c>
    </row>
    <row r="2577" spans="1:20" ht="42.75">
      <c r="A2577" s="6">
        <v>85</v>
      </c>
      <c r="B2577" s="6"/>
      <c r="C2577" s="7" t="s">
        <v>2915</v>
      </c>
      <c r="D2577" s="8" t="s">
        <v>17</v>
      </c>
      <c r="E2577" s="9"/>
      <c r="F2577" s="9"/>
      <c r="G2577" s="9"/>
      <c r="H2577" s="10" t="s">
        <v>17</v>
      </c>
      <c r="I2577" s="9"/>
      <c r="J2577" s="10" t="s">
        <v>17</v>
      </c>
      <c r="K2577" s="8" t="s">
        <v>22</v>
      </c>
      <c r="L2577" s="7" t="s">
        <v>2916</v>
      </c>
      <c r="M2577" s="7" t="s">
        <v>2917</v>
      </c>
      <c r="N2577" s="9">
        <v>6000</v>
      </c>
      <c r="O2577" s="9">
        <v>3000</v>
      </c>
      <c r="P2577" s="9">
        <v>2428</v>
      </c>
      <c r="Q2577" s="9">
        <v>1207</v>
      </c>
      <c r="R2577" s="13">
        <v>20.100000000000001</v>
      </c>
      <c r="S2577" s="13">
        <v>-59.8</v>
      </c>
      <c r="T2577" s="11" t="s">
        <v>3410</v>
      </c>
    </row>
    <row r="2578" spans="1:20" ht="42.75">
      <c r="A2578" s="6">
        <v>85</v>
      </c>
      <c r="B2578" s="6"/>
      <c r="C2578" s="6"/>
      <c r="D2578" s="8" t="s">
        <v>17</v>
      </c>
      <c r="E2578" s="9"/>
      <c r="F2578" s="9"/>
      <c r="G2578" s="9"/>
      <c r="H2578" s="10" t="s">
        <v>17</v>
      </c>
      <c r="I2578" s="9"/>
      <c r="J2578" s="10" t="s">
        <v>17</v>
      </c>
      <c r="K2578" s="8" t="s">
        <v>22</v>
      </c>
      <c r="L2578" s="7" t="s">
        <v>222</v>
      </c>
      <c r="M2578" s="7" t="s">
        <v>91</v>
      </c>
      <c r="N2578" s="9">
        <v>31500</v>
      </c>
      <c r="O2578" s="9">
        <v>11500</v>
      </c>
      <c r="P2578" s="9">
        <v>11465</v>
      </c>
      <c r="Q2578" s="9">
        <v>2436</v>
      </c>
      <c r="R2578" s="13">
        <v>7.7</v>
      </c>
      <c r="S2578" s="13">
        <v>-78.8</v>
      </c>
      <c r="T2578" s="11" t="s">
        <v>3411</v>
      </c>
    </row>
    <row r="2579" spans="1:20" ht="42.75">
      <c r="A2579" s="6">
        <v>85</v>
      </c>
      <c r="B2579" s="6"/>
      <c r="C2579" s="6"/>
      <c r="D2579" s="8" t="s">
        <v>17</v>
      </c>
      <c r="E2579" s="9"/>
      <c r="F2579" s="9"/>
      <c r="G2579" s="9"/>
      <c r="H2579" s="10" t="s">
        <v>17</v>
      </c>
      <c r="I2579" s="9"/>
      <c r="J2579" s="10" t="s">
        <v>17</v>
      </c>
      <c r="K2579" s="8" t="s">
        <v>22</v>
      </c>
      <c r="L2579" s="7" t="s">
        <v>2918</v>
      </c>
      <c r="M2579" s="7" t="s">
        <v>2919</v>
      </c>
      <c r="N2579" s="9">
        <v>1700</v>
      </c>
      <c r="O2579" s="9">
        <v>700</v>
      </c>
      <c r="P2579" s="9">
        <v>930</v>
      </c>
      <c r="Q2579" s="9">
        <v>290</v>
      </c>
      <c r="R2579" s="13">
        <v>17.100000000000001</v>
      </c>
      <c r="S2579" s="13">
        <v>-58.6</v>
      </c>
      <c r="T2579" s="11" t="s">
        <v>3412</v>
      </c>
    </row>
    <row r="2580" spans="1:20">
      <c r="A2580" s="6">
        <v>85</v>
      </c>
      <c r="B2580" s="6"/>
      <c r="C2580" s="6"/>
      <c r="D2580" s="6"/>
      <c r="E2580" s="6"/>
      <c r="F2580" s="6"/>
      <c r="G2580" s="6"/>
      <c r="H2580" s="6"/>
      <c r="I2580" s="6"/>
      <c r="J2580" s="6"/>
      <c r="K2580" s="6"/>
      <c r="L2580" s="6"/>
      <c r="M2580" s="6"/>
      <c r="N2580" s="6"/>
      <c r="O2580" s="6"/>
      <c r="P2580" s="6"/>
      <c r="Q2580" s="6"/>
      <c r="R2580" s="6"/>
      <c r="S2580" s="6"/>
      <c r="T2580" s="11"/>
    </row>
    <row r="2581" spans="1:20" ht="28.5">
      <c r="A2581" s="6">
        <v>85</v>
      </c>
      <c r="B2581" s="6"/>
      <c r="C2581" s="6"/>
      <c r="D2581" s="8" t="s">
        <v>17</v>
      </c>
      <c r="E2581" s="9"/>
      <c r="F2581" s="9"/>
      <c r="G2581" s="9"/>
      <c r="H2581" s="10" t="s">
        <v>17</v>
      </c>
      <c r="I2581" s="9"/>
      <c r="J2581" s="10" t="s">
        <v>17</v>
      </c>
      <c r="K2581" s="8" t="s">
        <v>22</v>
      </c>
      <c r="L2581" s="7" t="s">
        <v>2920</v>
      </c>
      <c r="M2581" s="7" t="s">
        <v>2921</v>
      </c>
      <c r="N2581" s="9">
        <v>9000</v>
      </c>
      <c r="O2581" s="9">
        <v>4500</v>
      </c>
      <c r="P2581" s="9">
        <v>4169</v>
      </c>
      <c r="Q2581" s="9">
        <v>2125</v>
      </c>
      <c r="R2581" s="13">
        <v>23.6</v>
      </c>
      <c r="S2581" s="13">
        <v>-52.8</v>
      </c>
      <c r="T2581" s="11" t="s">
        <v>3410</v>
      </c>
    </row>
    <row r="2582" spans="1:20" ht="42.75">
      <c r="A2582" s="6">
        <v>85</v>
      </c>
      <c r="B2582" s="6"/>
      <c r="C2582" s="6"/>
      <c r="D2582" s="8" t="s">
        <v>17</v>
      </c>
      <c r="E2582" s="9"/>
      <c r="F2582" s="9"/>
      <c r="G2582" s="9"/>
      <c r="H2582" s="10" t="s">
        <v>17</v>
      </c>
      <c r="I2582" s="9"/>
      <c r="J2582" s="10" t="s">
        <v>17</v>
      </c>
      <c r="K2582" s="8" t="s">
        <v>22</v>
      </c>
      <c r="L2582" s="7" t="s">
        <v>2922</v>
      </c>
      <c r="M2582" s="7" t="s">
        <v>2923</v>
      </c>
      <c r="N2582" s="9">
        <v>290</v>
      </c>
      <c r="O2582" s="9">
        <v>100</v>
      </c>
      <c r="P2582" s="9">
        <v>26</v>
      </c>
      <c r="Q2582" s="9">
        <v>63</v>
      </c>
      <c r="R2582" s="13">
        <v>21.7</v>
      </c>
      <c r="S2582" s="13">
        <v>-37</v>
      </c>
      <c r="T2582" s="11" t="s">
        <v>2924</v>
      </c>
    </row>
    <row r="2583" spans="1:20">
      <c r="A2583" s="6">
        <v>85</v>
      </c>
      <c r="B2583" s="6"/>
      <c r="C2583" s="6"/>
      <c r="D2583" s="6"/>
      <c r="E2583" s="6"/>
      <c r="F2583" s="6"/>
      <c r="G2583" s="6"/>
      <c r="H2583" s="6"/>
      <c r="I2583" s="6"/>
      <c r="J2583" s="6"/>
      <c r="K2583" s="6"/>
      <c r="L2583" s="6"/>
      <c r="M2583" s="6"/>
      <c r="N2583" s="6"/>
      <c r="O2583" s="6"/>
      <c r="P2583" s="6"/>
      <c r="Q2583" s="6"/>
      <c r="R2583" s="6"/>
      <c r="S2583" s="6"/>
      <c r="T2583" s="11"/>
    </row>
    <row r="2584" spans="1:20" ht="42.75">
      <c r="A2584" s="6">
        <v>85</v>
      </c>
      <c r="B2584" s="6"/>
      <c r="C2584" s="6"/>
      <c r="D2584" s="8" t="s">
        <v>17</v>
      </c>
      <c r="E2584" s="9"/>
      <c r="F2584" s="9"/>
      <c r="G2584" s="9"/>
      <c r="H2584" s="10" t="s">
        <v>17</v>
      </c>
      <c r="I2584" s="9"/>
      <c r="J2584" s="10" t="s">
        <v>17</v>
      </c>
      <c r="K2584" s="8" t="s">
        <v>22</v>
      </c>
      <c r="L2584" s="7" t="s">
        <v>2925</v>
      </c>
      <c r="M2584" s="7" t="s">
        <v>216</v>
      </c>
      <c r="N2584" s="9">
        <v>100</v>
      </c>
      <c r="O2584" s="9">
        <v>40</v>
      </c>
      <c r="P2584" s="9">
        <v>44</v>
      </c>
      <c r="Q2584" s="9">
        <v>54</v>
      </c>
      <c r="R2584" s="13">
        <v>54</v>
      </c>
      <c r="S2584" s="13">
        <v>35</v>
      </c>
      <c r="T2584" s="11" t="s">
        <v>3413</v>
      </c>
    </row>
    <row r="2585" spans="1:20">
      <c r="A2585" s="6">
        <v>85</v>
      </c>
      <c r="B2585" s="6"/>
      <c r="C2585" s="6"/>
      <c r="D2585" s="6"/>
      <c r="E2585" s="6"/>
      <c r="F2585" s="6"/>
      <c r="G2585" s="6"/>
      <c r="H2585" s="6"/>
      <c r="I2585" s="6"/>
      <c r="J2585" s="6"/>
      <c r="K2585" s="6"/>
      <c r="L2585" s="6"/>
      <c r="M2585" s="6"/>
      <c r="N2585" s="6"/>
      <c r="O2585" s="6"/>
      <c r="P2585" s="6"/>
      <c r="Q2585" s="6"/>
      <c r="R2585" s="6"/>
      <c r="S2585" s="6"/>
      <c r="T2585" s="11"/>
    </row>
    <row r="2586" spans="1:20" ht="57">
      <c r="A2586" s="6">
        <v>85</v>
      </c>
      <c r="B2586" s="6"/>
      <c r="C2586" s="6"/>
      <c r="D2586" s="8" t="s">
        <v>17</v>
      </c>
      <c r="E2586" s="9"/>
      <c r="F2586" s="9"/>
      <c r="G2586" s="9"/>
      <c r="H2586" s="10" t="s">
        <v>17</v>
      </c>
      <c r="I2586" s="9"/>
      <c r="J2586" s="10" t="s">
        <v>17</v>
      </c>
      <c r="K2586" s="8" t="s">
        <v>22</v>
      </c>
      <c r="L2586" s="7" t="s">
        <v>2926</v>
      </c>
      <c r="M2586" s="7" t="s">
        <v>2927</v>
      </c>
      <c r="N2586" s="9">
        <v>86300</v>
      </c>
      <c r="O2586" s="9">
        <v>46900</v>
      </c>
      <c r="P2586" s="9">
        <v>1803646</v>
      </c>
      <c r="Q2586" s="9">
        <v>43490</v>
      </c>
      <c r="R2586" s="13">
        <v>50.4</v>
      </c>
      <c r="S2586" s="13">
        <v>-7.3</v>
      </c>
      <c r="T2586" s="11" t="s">
        <v>3414</v>
      </c>
    </row>
    <row r="2587" spans="1:20">
      <c r="A2587" s="6">
        <v>85</v>
      </c>
      <c r="B2587" s="6"/>
      <c r="C2587" s="6"/>
      <c r="D2587" s="6"/>
      <c r="E2587" s="6"/>
      <c r="F2587" s="6"/>
      <c r="G2587" s="6"/>
      <c r="H2587" s="6"/>
      <c r="I2587" s="6"/>
      <c r="J2587" s="6"/>
      <c r="K2587" s="6"/>
      <c r="L2587" s="6"/>
      <c r="M2587" s="6"/>
      <c r="N2587" s="6"/>
      <c r="O2587" s="6"/>
      <c r="P2587" s="6"/>
      <c r="Q2587" s="6"/>
      <c r="R2587" s="6"/>
      <c r="S2587" s="6"/>
      <c r="T2587" s="11"/>
    </row>
    <row r="2588" spans="1:20" ht="30">
      <c r="A2588" s="6">
        <v>85</v>
      </c>
      <c r="B2588" s="6"/>
      <c r="C2588" s="19" t="s">
        <v>2928</v>
      </c>
      <c r="D2588" s="8" t="s">
        <v>17</v>
      </c>
      <c r="E2588" s="9"/>
      <c r="F2588" s="9"/>
      <c r="G2588" s="9"/>
      <c r="H2588" s="10" t="s">
        <v>17</v>
      </c>
      <c r="I2588" s="9"/>
      <c r="J2588" s="10" t="s">
        <v>17</v>
      </c>
      <c r="K2588" s="8" t="s">
        <v>17</v>
      </c>
      <c r="L2588" s="7" t="s">
        <v>17</v>
      </c>
      <c r="M2588" s="7" t="s">
        <v>17</v>
      </c>
      <c r="N2588" s="9"/>
      <c r="O2588" s="9"/>
      <c r="P2588" s="9"/>
      <c r="Q2588" s="9"/>
      <c r="R2588" s="10" t="s">
        <v>17</v>
      </c>
      <c r="S2588" s="10" t="s">
        <v>17</v>
      </c>
      <c r="T2588" s="11" t="s">
        <v>17</v>
      </c>
    </row>
    <row r="2589" spans="1:20" ht="28.5">
      <c r="A2589" s="6">
        <v>85</v>
      </c>
      <c r="B2589" s="6"/>
      <c r="C2589" s="7" t="s">
        <v>2929</v>
      </c>
      <c r="D2589" s="8" t="s">
        <v>204</v>
      </c>
      <c r="E2589" s="9">
        <v>1284523137</v>
      </c>
      <c r="F2589" s="9">
        <v>385028085</v>
      </c>
      <c r="G2589" s="9">
        <f>IFERROR(F2589-E2589,0)</f>
        <v>-899495052</v>
      </c>
      <c r="H2589" s="36">
        <f>IFERROR((F2589/E2589-1)*100,0)</f>
        <v>-70.02560141507206</v>
      </c>
      <c r="I2589" s="9">
        <v>1323879852</v>
      </c>
      <c r="J2589" s="12">
        <v>29.1</v>
      </c>
      <c r="K2589" s="8" t="s">
        <v>17</v>
      </c>
      <c r="L2589" s="7" t="s">
        <v>17</v>
      </c>
      <c r="M2589" s="7" t="s">
        <v>17</v>
      </c>
      <c r="N2589" s="9"/>
      <c r="O2589" s="9"/>
      <c r="P2589" s="9"/>
      <c r="Q2589" s="9"/>
      <c r="R2589" s="10" t="s">
        <v>17</v>
      </c>
      <c r="S2589" s="10" t="s">
        <v>17</v>
      </c>
      <c r="T2589" s="11" t="s">
        <v>17</v>
      </c>
    </row>
    <row r="2590" spans="1:20" ht="28.5">
      <c r="A2590" s="6">
        <v>85</v>
      </c>
      <c r="B2590" s="6"/>
      <c r="C2590" s="7" t="s">
        <v>2930</v>
      </c>
      <c r="D2590" s="8" t="s">
        <v>17</v>
      </c>
      <c r="E2590" s="9"/>
      <c r="F2590" s="9"/>
      <c r="G2590" s="9"/>
      <c r="H2590" s="10" t="s">
        <v>17</v>
      </c>
      <c r="I2590" s="9"/>
      <c r="J2590" s="10" t="s">
        <v>17</v>
      </c>
      <c r="K2590" s="8" t="s">
        <v>22</v>
      </c>
      <c r="L2590" s="7" t="s">
        <v>2931</v>
      </c>
      <c r="M2590" s="7" t="s">
        <v>947</v>
      </c>
      <c r="N2590" s="9">
        <v>80000</v>
      </c>
      <c r="O2590" s="9">
        <v>24000</v>
      </c>
      <c r="P2590" s="9">
        <v>43878</v>
      </c>
      <c r="Q2590" s="9">
        <v>36519</v>
      </c>
      <c r="R2590" s="13">
        <v>45.6</v>
      </c>
      <c r="S2590" s="13">
        <v>52.2</v>
      </c>
      <c r="T2590" s="11" t="s">
        <v>3415</v>
      </c>
    </row>
    <row r="2591" spans="1:20">
      <c r="A2591" s="6">
        <v>85</v>
      </c>
      <c r="B2591" s="6"/>
      <c r="C2591" s="6"/>
      <c r="D2591" s="6"/>
      <c r="E2591" s="6"/>
      <c r="F2591" s="6"/>
      <c r="G2591" s="6"/>
      <c r="H2591" s="6"/>
      <c r="I2591" s="6"/>
      <c r="J2591" s="6"/>
      <c r="K2591" s="6"/>
      <c r="L2591" s="6"/>
      <c r="M2591" s="6"/>
      <c r="N2591" s="6"/>
      <c r="O2591" s="6"/>
      <c r="P2591" s="6"/>
      <c r="Q2591" s="6"/>
      <c r="R2591" s="6"/>
      <c r="S2591" s="6"/>
      <c r="T2591" s="11"/>
    </row>
    <row r="2592" spans="1:20" ht="85.5">
      <c r="A2592" s="6">
        <v>85</v>
      </c>
      <c r="B2592" s="6"/>
      <c r="C2592" s="6"/>
      <c r="D2592" s="8" t="s">
        <v>17</v>
      </c>
      <c r="E2592" s="9"/>
      <c r="F2592" s="9"/>
      <c r="G2592" s="9"/>
      <c r="H2592" s="10" t="s">
        <v>17</v>
      </c>
      <c r="I2592" s="9"/>
      <c r="J2592" s="10" t="s">
        <v>17</v>
      </c>
      <c r="K2592" s="8" t="s">
        <v>22</v>
      </c>
      <c r="L2592" s="7" t="s">
        <v>2153</v>
      </c>
      <c r="M2592" s="7" t="s">
        <v>216</v>
      </c>
      <c r="N2592" s="9">
        <v>320</v>
      </c>
      <c r="O2592" s="9">
        <v>96</v>
      </c>
      <c r="P2592" s="9">
        <v>86</v>
      </c>
      <c r="Q2592" s="9">
        <v>6</v>
      </c>
      <c r="R2592" s="13">
        <v>1.9</v>
      </c>
      <c r="S2592" s="13">
        <v>-93.7</v>
      </c>
      <c r="T2592" s="11" t="s">
        <v>3416</v>
      </c>
    </row>
    <row r="2593" spans="1:20">
      <c r="A2593" s="6">
        <v>85</v>
      </c>
      <c r="B2593" s="6"/>
      <c r="C2593" s="6"/>
      <c r="D2593" s="6"/>
      <c r="E2593" s="6"/>
      <c r="F2593" s="6"/>
      <c r="G2593" s="6"/>
      <c r="H2593" s="6"/>
      <c r="I2593" s="6"/>
      <c r="J2593" s="6"/>
      <c r="K2593" s="6"/>
      <c r="L2593" s="6"/>
      <c r="M2593" s="6"/>
      <c r="N2593" s="6"/>
      <c r="O2593" s="6"/>
      <c r="P2593" s="6"/>
      <c r="Q2593" s="6"/>
      <c r="R2593" s="6"/>
      <c r="S2593" s="6"/>
      <c r="T2593" s="11"/>
    </row>
    <row r="2594" spans="1:20" ht="42.75">
      <c r="A2594" s="6">
        <v>85</v>
      </c>
      <c r="B2594" s="6"/>
      <c r="C2594" s="6"/>
      <c r="D2594" s="8" t="s">
        <v>17</v>
      </c>
      <c r="E2594" s="9"/>
      <c r="F2594" s="9"/>
      <c r="G2594" s="9"/>
      <c r="H2594" s="10" t="s">
        <v>17</v>
      </c>
      <c r="I2594" s="9"/>
      <c r="J2594" s="10" t="s">
        <v>17</v>
      </c>
      <c r="K2594" s="8" t="s">
        <v>22</v>
      </c>
      <c r="L2594" s="7" t="s">
        <v>2153</v>
      </c>
      <c r="M2594" s="7" t="s">
        <v>2932</v>
      </c>
      <c r="N2594" s="9">
        <v>280000</v>
      </c>
      <c r="O2594" s="9">
        <v>84000</v>
      </c>
      <c r="P2594" s="9">
        <v>76384</v>
      </c>
      <c r="Q2594" s="9">
        <v>150</v>
      </c>
      <c r="R2594" s="13">
        <v>0.1</v>
      </c>
      <c r="S2594" s="13">
        <v>-99.8</v>
      </c>
      <c r="T2594" s="11" t="s">
        <v>3417</v>
      </c>
    </row>
    <row r="2595" spans="1:20">
      <c r="A2595" s="6">
        <v>85</v>
      </c>
      <c r="B2595" s="6"/>
      <c r="C2595" s="6"/>
      <c r="D2595" s="6"/>
      <c r="E2595" s="6"/>
      <c r="F2595" s="6"/>
      <c r="G2595" s="6"/>
      <c r="H2595" s="6"/>
      <c r="I2595" s="6"/>
      <c r="J2595" s="6"/>
      <c r="K2595" s="6"/>
      <c r="L2595" s="6"/>
      <c r="M2595" s="6"/>
      <c r="N2595" s="6"/>
      <c r="O2595" s="6"/>
      <c r="P2595" s="6"/>
      <c r="Q2595" s="6"/>
      <c r="R2595" s="6"/>
      <c r="S2595" s="6"/>
      <c r="T2595" s="11"/>
    </row>
    <row r="2596" spans="1:20" ht="57">
      <c r="A2596" s="6">
        <v>85</v>
      </c>
      <c r="B2596" s="6"/>
      <c r="C2596" s="6"/>
      <c r="D2596" s="8" t="s">
        <v>17</v>
      </c>
      <c r="E2596" s="9"/>
      <c r="F2596" s="9"/>
      <c r="G2596" s="9"/>
      <c r="H2596" s="10" t="s">
        <v>17</v>
      </c>
      <c r="I2596" s="9"/>
      <c r="J2596" s="10" t="s">
        <v>17</v>
      </c>
      <c r="K2596" s="8" t="s">
        <v>22</v>
      </c>
      <c r="L2596" s="7" t="s">
        <v>230</v>
      </c>
      <c r="M2596" s="7" t="s">
        <v>398</v>
      </c>
      <c r="N2596" s="9">
        <v>34000</v>
      </c>
      <c r="O2596" s="9">
        <v>10200</v>
      </c>
      <c r="P2596" s="9">
        <v>19913</v>
      </c>
      <c r="Q2596" s="9">
        <v>1612</v>
      </c>
      <c r="R2596" s="13">
        <v>4.7</v>
      </c>
      <c r="S2596" s="13">
        <v>-84.2</v>
      </c>
      <c r="T2596" s="11" t="s">
        <v>3418</v>
      </c>
    </row>
    <row r="2597" spans="1:20">
      <c r="A2597" s="6">
        <v>85</v>
      </c>
      <c r="B2597" s="6"/>
      <c r="C2597" s="6"/>
      <c r="D2597" s="6"/>
      <c r="E2597" s="6"/>
      <c r="F2597" s="6"/>
      <c r="G2597" s="6"/>
      <c r="H2597" s="6"/>
      <c r="I2597" s="6"/>
      <c r="J2597" s="6"/>
      <c r="K2597" s="6"/>
      <c r="L2597" s="6"/>
      <c r="M2597" s="6"/>
      <c r="N2597" s="6"/>
      <c r="O2597" s="6"/>
      <c r="P2597" s="6"/>
      <c r="Q2597" s="6"/>
      <c r="R2597" s="6"/>
      <c r="S2597" s="6"/>
      <c r="T2597" s="11"/>
    </row>
    <row r="2598" spans="1:20" ht="57">
      <c r="A2598" s="6">
        <v>85</v>
      </c>
      <c r="B2598" s="6"/>
      <c r="C2598" s="6"/>
      <c r="D2598" s="8" t="s">
        <v>17</v>
      </c>
      <c r="E2598" s="9"/>
      <c r="F2598" s="9"/>
      <c r="G2598" s="9"/>
      <c r="H2598" s="10" t="s">
        <v>17</v>
      </c>
      <c r="I2598" s="9"/>
      <c r="J2598" s="10" t="s">
        <v>17</v>
      </c>
      <c r="K2598" s="8" t="s">
        <v>22</v>
      </c>
      <c r="L2598" s="7" t="s">
        <v>230</v>
      </c>
      <c r="M2598" s="7" t="s">
        <v>221</v>
      </c>
      <c r="N2598" s="9">
        <v>500</v>
      </c>
      <c r="O2598" s="9">
        <v>150</v>
      </c>
      <c r="P2598" s="9">
        <v>237</v>
      </c>
      <c r="Q2598" s="9">
        <v>17</v>
      </c>
      <c r="R2598" s="13">
        <v>3.4</v>
      </c>
      <c r="S2598" s="13">
        <v>-88.7</v>
      </c>
      <c r="T2598" s="11" t="s">
        <v>3418</v>
      </c>
    </row>
    <row r="2599" spans="1:20">
      <c r="A2599" s="6">
        <v>85</v>
      </c>
      <c r="B2599" s="6"/>
      <c r="C2599" s="6"/>
      <c r="D2599" s="6"/>
      <c r="E2599" s="6"/>
      <c r="F2599" s="6"/>
      <c r="G2599" s="6"/>
      <c r="H2599" s="6"/>
      <c r="I2599" s="6"/>
      <c r="J2599" s="6"/>
      <c r="K2599" s="6"/>
      <c r="L2599" s="6"/>
      <c r="M2599" s="6"/>
      <c r="N2599" s="6"/>
      <c r="O2599" s="6"/>
      <c r="P2599" s="6"/>
      <c r="Q2599" s="6"/>
      <c r="R2599" s="6"/>
      <c r="S2599" s="6"/>
      <c r="T2599" s="11"/>
    </row>
    <row r="2600" spans="1:20" ht="128.25">
      <c r="A2600" s="6">
        <v>85</v>
      </c>
      <c r="B2600" s="6"/>
      <c r="C2600" s="6"/>
      <c r="D2600" s="8" t="s">
        <v>17</v>
      </c>
      <c r="E2600" s="9"/>
      <c r="F2600" s="9"/>
      <c r="G2600" s="9"/>
      <c r="H2600" s="10" t="s">
        <v>17</v>
      </c>
      <c r="I2600" s="9"/>
      <c r="J2600" s="10" t="s">
        <v>17</v>
      </c>
      <c r="K2600" s="8" t="s">
        <v>22</v>
      </c>
      <c r="L2600" s="7" t="s">
        <v>2933</v>
      </c>
      <c r="M2600" s="7" t="s">
        <v>2510</v>
      </c>
      <c r="N2600" s="9">
        <v>2160000</v>
      </c>
      <c r="O2600" s="9">
        <v>648000</v>
      </c>
      <c r="P2600" s="9">
        <v>95479</v>
      </c>
      <c r="Q2600" s="9">
        <v>1079506</v>
      </c>
      <c r="R2600" s="13">
        <v>50</v>
      </c>
      <c r="S2600" s="13">
        <v>66.599999999999994</v>
      </c>
      <c r="T2600" s="11" t="s">
        <v>2934</v>
      </c>
    </row>
    <row r="2601" spans="1:20">
      <c r="A2601" s="6">
        <v>85</v>
      </c>
      <c r="B2601" s="6"/>
      <c r="C2601" s="6"/>
      <c r="D2601" s="6"/>
      <c r="E2601" s="6"/>
      <c r="F2601" s="6"/>
      <c r="G2601" s="6"/>
      <c r="H2601" s="6"/>
      <c r="I2601" s="6"/>
      <c r="J2601" s="6"/>
      <c r="K2601" s="6"/>
      <c r="L2601" s="6"/>
      <c r="M2601" s="6"/>
      <c r="N2601" s="6"/>
      <c r="O2601" s="6"/>
      <c r="P2601" s="6"/>
      <c r="Q2601" s="6"/>
      <c r="R2601" s="6"/>
      <c r="S2601" s="6"/>
      <c r="T2601" s="11"/>
    </row>
    <row r="2602" spans="1:20" ht="57">
      <c r="A2602" s="6">
        <v>85</v>
      </c>
      <c r="B2602" s="6"/>
      <c r="C2602" s="6"/>
      <c r="D2602" s="8" t="s">
        <v>17</v>
      </c>
      <c r="E2602" s="9"/>
      <c r="F2602" s="9"/>
      <c r="G2602" s="9"/>
      <c r="H2602" s="10" t="s">
        <v>17</v>
      </c>
      <c r="I2602" s="9"/>
      <c r="J2602" s="10" t="s">
        <v>17</v>
      </c>
      <c r="K2602" s="8" t="s">
        <v>22</v>
      </c>
      <c r="L2602" s="7" t="s">
        <v>2935</v>
      </c>
      <c r="M2602" s="7" t="s">
        <v>2936</v>
      </c>
      <c r="N2602" s="9">
        <v>100</v>
      </c>
      <c r="O2602" s="9">
        <v>30</v>
      </c>
      <c r="P2602" s="9">
        <v>78</v>
      </c>
      <c r="Q2602" s="9">
        <v>48</v>
      </c>
      <c r="R2602" s="13">
        <v>48</v>
      </c>
      <c r="S2602" s="13">
        <v>60</v>
      </c>
      <c r="T2602" s="11" t="s">
        <v>3419</v>
      </c>
    </row>
    <row r="2603" spans="1:20">
      <c r="A2603" s="6">
        <v>85</v>
      </c>
      <c r="B2603" s="6"/>
      <c r="C2603" s="6"/>
      <c r="D2603" s="6"/>
      <c r="E2603" s="6"/>
      <c r="F2603" s="6"/>
      <c r="G2603" s="6"/>
      <c r="H2603" s="6"/>
      <c r="I2603" s="6"/>
      <c r="J2603" s="6"/>
      <c r="K2603" s="6"/>
      <c r="L2603" s="6"/>
      <c r="M2603" s="6"/>
      <c r="N2603" s="6"/>
      <c r="O2603" s="6"/>
      <c r="P2603" s="6"/>
      <c r="Q2603" s="6"/>
      <c r="R2603" s="6"/>
      <c r="S2603" s="6"/>
      <c r="T2603" s="11"/>
    </row>
    <row r="2604" spans="1:20" ht="42.75">
      <c r="A2604" s="6">
        <v>85</v>
      </c>
      <c r="B2604" s="6"/>
      <c r="C2604" s="7" t="s">
        <v>2937</v>
      </c>
      <c r="D2604" s="8" t="s">
        <v>204</v>
      </c>
      <c r="E2604" s="9">
        <v>180714670</v>
      </c>
      <c r="F2604" s="9">
        <v>39517074</v>
      </c>
      <c r="G2604" s="9">
        <f>IFERROR(F2604-E2604,0)</f>
        <v>-141197596</v>
      </c>
      <c r="H2604" s="36">
        <f>IFERROR((F2604/E2604-1)*100,0)</f>
        <v>-78.132890926895968</v>
      </c>
      <c r="I2604" s="9">
        <v>245790575</v>
      </c>
      <c r="J2604" s="12">
        <v>16.100000000000001</v>
      </c>
      <c r="K2604" s="8" t="s">
        <v>17</v>
      </c>
      <c r="L2604" s="7" t="s">
        <v>17</v>
      </c>
      <c r="M2604" s="7" t="s">
        <v>17</v>
      </c>
      <c r="N2604" s="9"/>
      <c r="O2604" s="9"/>
      <c r="P2604" s="9"/>
      <c r="Q2604" s="9"/>
      <c r="R2604" s="10" t="s">
        <v>17</v>
      </c>
      <c r="S2604" s="10" t="s">
        <v>17</v>
      </c>
      <c r="T2604" s="11" t="s">
        <v>17</v>
      </c>
    </row>
    <row r="2605" spans="1:20" ht="171">
      <c r="A2605" s="6">
        <v>85</v>
      </c>
      <c r="B2605" s="6"/>
      <c r="C2605" s="7" t="s">
        <v>2938</v>
      </c>
      <c r="D2605" s="8" t="s">
        <v>17</v>
      </c>
      <c r="E2605" s="9"/>
      <c r="F2605" s="9"/>
      <c r="G2605" s="9"/>
      <c r="H2605" s="10" t="s">
        <v>17</v>
      </c>
      <c r="I2605" s="9"/>
      <c r="J2605" s="10" t="s">
        <v>17</v>
      </c>
      <c r="K2605" s="8" t="s">
        <v>22</v>
      </c>
      <c r="L2605" s="7" t="s">
        <v>222</v>
      </c>
      <c r="M2605" s="7" t="s">
        <v>91</v>
      </c>
      <c r="N2605" s="9">
        <v>120000</v>
      </c>
      <c r="O2605" s="9">
        <v>42000</v>
      </c>
      <c r="P2605" s="9">
        <v>30836</v>
      </c>
      <c r="Q2605" s="9">
        <v>12740</v>
      </c>
      <c r="R2605" s="13">
        <v>10.6</v>
      </c>
      <c r="S2605" s="13">
        <v>-69.7</v>
      </c>
      <c r="T2605" s="11" t="s">
        <v>3420</v>
      </c>
    </row>
    <row r="2606" spans="1:20">
      <c r="A2606" s="6">
        <v>85</v>
      </c>
      <c r="B2606" s="6"/>
      <c r="C2606" s="6"/>
      <c r="D2606" s="6"/>
      <c r="E2606" s="6"/>
      <c r="F2606" s="6"/>
      <c r="G2606" s="6"/>
      <c r="H2606" s="6"/>
      <c r="I2606" s="6"/>
      <c r="J2606" s="6"/>
      <c r="K2606" s="6"/>
      <c r="L2606" s="6"/>
      <c r="M2606" s="6"/>
      <c r="N2606" s="6"/>
      <c r="O2606" s="6"/>
      <c r="P2606" s="6"/>
      <c r="Q2606" s="6"/>
      <c r="R2606" s="6"/>
      <c r="S2606" s="6"/>
      <c r="T2606" s="11"/>
    </row>
    <row r="2607" spans="1:20" ht="99.75">
      <c r="A2607" s="6">
        <v>85</v>
      </c>
      <c r="B2607" s="6"/>
      <c r="C2607" s="6"/>
      <c r="D2607" s="8" t="s">
        <v>17</v>
      </c>
      <c r="E2607" s="9"/>
      <c r="F2607" s="9"/>
      <c r="G2607" s="9"/>
      <c r="H2607" s="10" t="s">
        <v>17</v>
      </c>
      <c r="I2607" s="9"/>
      <c r="J2607" s="10" t="s">
        <v>17</v>
      </c>
      <c r="K2607" s="8" t="s">
        <v>22</v>
      </c>
      <c r="L2607" s="7" t="s">
        <v>2939</v>
      </c>
      <c r="M2607" s="7" t="s">
        <v>216</v>
      </c>
      <c r="N2607" s="9">
        <v>4200</v>
      </c>
      <c r="O2607" s="9">
        <v>1470</v>
      </c>
      <c r="P2607" s="9">
        <v>973</v>
      </c>
      <c r="Q2607" s="9">
        <v>431</v>
      </c>
      <c r="R2607" s="13">
        <v>10.3</v>
      </c>
      <c r="S2607" s="13">
        <v>-70.7</v>
      </c>
      <c r="T2607" s="11" t="s">
        <v>2940</v>
      </c>
    </row>
    <row r="2608" spans="1:20">
      <c r="A2608" s="6">
        <v>85</v>
      </c>
      <c r="B2608" s="6"/>
      <c r="C2608" s="6"/>
      <c r="D2608" s="6"/>
      <c r="E2608" s="6"/>
      <c r="F2608" s="6"/>
      <c r="G2608" s="6"/>
      <c r="H2608" s="6"/>
      <c r="I2608" s="6"/>
      <c r="J2608" s="6"/>
      <c r="K2608" s="6"/>
      <c r="L2608" s="6"/>
      <c r="M2608" s="6"/>
      <c r="N2608" s="6"/>
      <c r="O2608" s="6"/>
      <c r="P2608" s="6"/>
      <c r="Q2608" s="6"/>
      <c r="R2608" s="6"/>
      <c r="S2608" s="6"/>
      <c r="T2608" s="11"/>
    </row>
    <row r="2609" spans="1:20" ht="28.5">
      <c r="A2609" s="6">
        <v>85</v>
      </c>
      <c r="B2609" s="6"/>
      <c r="C2609" s="7" t="s">
        <v>2941</v>
      </c>
      <c r="D2609" s="8" t="s">
        <v>204</v>
      </c>
      <c r="E2609" s="9">
        <v>37369931</v>
      </c>
      <c r="F2609" s="9">
        <v>47716060</v>
      </c>
      <c r="G2609" s="9">
        <f t="shared" ref="G2609:G2610" si="37">IFERROR(F2609-E2609,0)</f>
        <v>10346129</v>
      </c>
      <c r="H2609" s="36">
        <f t="shared" ref="H2609:H2610" si="38">IFERROR((F2609/E2609-1)*100,0)</f>
        <v>27.685705387039651</v>
      </c>
      <c r="I2609" s="9">
        <v>67848841</v>
      </c>
      <c r="J2609" s="12">
        <v>70.3</v>
      </c>
      <c r="K2609" s="8" t="s">
        <v>17</v>
      </c>
      <c r="L2609" s="7" t="s">
        <v>17</v>
      </c>
      <c r="M2609" s="7" t="s">
        <v>17</v>
      </c>
      <c r="N2609" s="9"/>
      <c r="O2609" s="9"/>
      <c r="P2609" s="9"/>
      <c r="Q2609" s="9"/>
      <c r="R2609" s="10" t="s">
        <v>17</v>
      </c>
      <c r="S2609" s="10" t="s">
        <v>17</v>
      </c>
      <c r="T2609" s="11" t="s">
        <v>17</v>
      </c>
    </row>
    <row r="2610" spans="1:20">
      <c r="A2610" s="6">
        <v>85</v>
      </c>
      <c r="B2610" s="6"/>
      <c r="C2610" s="6"/>
      <c r="D2610" s="8" t="s">
        <v>159</v>
      </c>
      <c r="E2610" s="9">
        <v>29332611970</v>
      </c>
      <c r="F2610" s="9">
        <v>38245168207</v>
      </c>
      <c r="G2610" s="9">
        <f t="shared" si="37"/>
        <v>8912556237</v>
      </c>
      <c r="H2610" s="36">
        <f t="shared" si="38"/>
        <v>30.384461656927584</v>
      </c>
      <c r="I2610" s="9">
        <v>70715020063</v>
      </c>
      <c r="J2610" s="12">
        <v>54.1</v>
      </c>
      <c r="K2610" s="8" t="s">
        <v>17</v>
      </c>
      <c r="L2610" s="7" t="s">
        <v>17</v>
      </c>
      <c r="M2610" s="7" t="s">
        <v>17</v>
      </c>
      <c r="N2610" s="9"/>
      <c r="O2610" s="9"/>
      <c r="P2610" s="9"/>
      <c r="Q2610" s="9"/>
      <c r="R2610" s="10" t="s">
        <v>17</v>
      </c>
      <c r="S2610" s="10" t="s">
        <v>17</v>
      </c>
      <c r="T2610" s="11" t="s">
        <v>17</v>
      </c>
    </row>
    <row r="2611" spans="1:20" ht="42.75">
      <c r="A2611" s="6">
        <v>85</v>
      </c>
      <c r="B2611" s="6"/>
      <c r="C2611" s="7" t="s">
        <v>2942</v>
      </c>
      <c r="D2611" s="8" t="s">
        <v>17</v>
      </c>
      <c r="E2611" s="9"/>
      <c r="F2611" s="9"/>
      <c r="G2611" s="9"/>
      <c r="H2611" s="10" t="s">
        <v>17</v>
      </c>
      <c r="I2611" s="9"/>
      <c r="J2611" s="10" t="s">
        <v>17</v>
      </c>
      <c r="K2611" s="8" t="s">
        <v>22</v>
      </c>
      <c r="L2611" s="7" t="s">
        <v>2943</v>
      </c>
      <c r="M2611" s="7" t="s">
        <v>164</v>
      </c>
      <c r="N2611" s="9">
        <v>322040</v>
      </c>
      <c r="O2611" s="9">
        <v>322822</v>
      </c>
      <c r="P2611" s="9">
        <v>335023</v>
      </c>
      <c r="Q2611" s="9">
        <v>322054</v>
      </c>
      <c r="R2611" s="10" t="s">
        <v>62</v>
      </c>
      <c r="S2611" s="13">
        <v>-0.2</v>
      </c>
      <c r="T2611" s="11" t="s">
        <v>2944</v>
      </c>
    </row>
    <row r="2612" spans="1:20">
      <c r="A2612" s="6">
        <v>85</v>
      </c>
      <c r="B2612" s="6"/>
      <c r="C2612" s="6"/>
      <c r="D2612" s="8" t="s">
        <v>17</v>
      </c>
      <c r="E2612" s="9"/>
      <c r="F2612" s="9"/>
      <c r="G2612" s="9"/>
      <c r="H2612" s="10" t="s">
        <v>17</v>
      </c>
      <c r="I2612" s="9"/>
      <c r="J2612" s="10" t="s">
        <v>17</v>
      </c>
      <c r="K2612" s="8" t="s">
        <v>22</v>
      </c>
      <c r="L2612" s="7" t="s">
        <v>2945</v>
      </c>
      <c r="M2612" s="7" t="s">
        <v>164</v>
      </c>
      <c r="N2612" s="9">
        <v>77395</v>
      </c>
      <c r="O2612" s="9">
        <v>78515</v>
      </c>
      <c r="P2612" s="9">
        <v>88243</v>
      </c>
      <c r="Q2612" s="9">
        <v>78060</v>
      </c>
      <c r="R2612" s="10" t="s">
        <v>62</v>
      </c>
      <c r="S2612" s="13">
        <v>-0.6</v>
      </c>
      <c r="T2612" s="11" t="s">
        <v>2944</v>
      </c>
    </row>
    <row r="2613" spans="1:20">
      <c r="A2613" s="6">
        <v>85</v>
      </c>
      <c r="B2613" s="6"/>
      <c r="C2613" s="6"/>
      <c r="D2613" s="8" t="s">
        <v>17</v>
      </c>
      <c r="E2613" s="9"/>
      <c r="F2613" s="9"/>
      <c r="G2613" s="9"/>
      <c r="H2613" s="10" t="s">
        <v>17</v>
      </c>
      <c r="I2613" s="9"/>
      <c r="J2613" s="10" t="s">
        <v>17</v>
      </c>
      <c r="K2613" s="8" t="s">
        <v>22</v>
      </c>
      <c r="L2613" s="7" t="s">
        <v>2946</v>
      </c>
      <c r="M2613" s="7" t="s">
        <v>164</v>
      </c>
      <c r="N2613" s="9">
        <v>1056492</v>
      </c>
      <c r="O2613" s="9">
        <v>1049270</v>
      </c>
      <c r="P2613" s="9">
        <v>1032719</v>
      </c>
      <c r="Q2613" s="9">
        <v>1043803</v>
      </c>
      <c r="R2613" s="10" t="s">
        <v>62</v>
      </c>
      <c r="S2613" s="13">
        <v>-0.5</v>
      </c>
      <c r="T2613" s="11" t="s">
        <v>2944</v>
      </c>
    </row>
    <row r="2614" spans="1:20">
      <c r="A2614" s="6">
        <v>85</v>
      </c>
      <c r="B2614" s="6"/>
      <c r="C2614" s="6"/>
      <c r="D2614" s="8" t="s">
        <v>17</v>
      </c>
      <c r="E2614" s="9"/>
      <c r="F2614" s="9"/>
      <c r="G2614" s="9"/>
      <c r="H2614" s="10" t="s">
        <v>17</v>
      </c>
      <c r="I2614" s="9"/>
      <c r="J2614" s="10" t="s">
        <v>17</v>
      </c>
      <c r="K2614" s="8" t="s">
        <v>22</v>
      </c>
      <c r="L2614" s="7" t="s">
        <v>2947</v>
      </c>
      <c r="M2614" s="7" t="s">
        <v>164</v>
      </c>
      <c r="N2614" s="9">
        <v>1512</v>
      </c>
      <c r="O2614" s="9">
        <v>1521</v>
      </c>
      <c r="P2614" s="9">
        <v>1628</v>
      </c>
      <c r="Q2614" s="9">
        <v>1515</v>
      </c>
      <c r="R2614" s="10" t="s">
        <v>62</v>
      </c>
      <c r="S2614" s="13">
        <v>-0.4</v>
      </c>
      <c r="T2614" s="11" t="s">
        <v>2944</v>
      </c>
    </row>
    <row r="2615" spans="1:20">
      <c r="A2615" s="6">
        <v>85</v>
      </c>
      <c r="B2615" s="6"/>
      <c r="C2615" s="6"/>
      <c r="D2615" s="8" t="s">
        <v>17</v>
      </c>
      <c r="E2615" s="9"/>
      <c r="F2615" s="9"/>
      <c r="G2615" s="9"/>
      <c r="H2615" s="10" t="s">
        <v>17</v>
      </c>
      <c r="I2615" s="9"/>
      <c r="J2615" s="10" t="s">
        <v>17</v>
      </c>
      <c r="K2615" s="8" t="s">
        <v>22</v>
      </c>
      <c r="L2615" s="7" t="s">
        <v>2948</v>
      </c>
      <c r="M2615" s="7" t="s">
        <v>164</v>
      </c>
      <c r="N2615" s="9">
        <v>10278</v>
      </c>
      <c r="O2615" s="9">
        <v>11409</v>
      </c>
      <c r="P2615" s="9">
        <v>17141</v>
      </c>
      <c r="Q2615" s="9">
        <v>11518</v>
      </c>
      <c r="R2615" s="10" t="s">
        <v>62</v>
      </c>
      <c r="S2615" s="13">
        <v>1</v>
      </c>
      <c r="T2615" s="11" t="s">
        <v>2944</v>
      </c>
    </row>
    <row r="2616" spans="1:20" ht="42.75">
      <c r="A2616" s="6">
        <v>85</v>
      </c>
      <c r="B2616" s="6"/>
      <c r="C2616" s="7" t="s">
        <v>2949</v>
      </c>
      <c r="D2616" s="8" t="s">
        <v>204</v>
      </c>
      <c r="E2616" s="9">
        <v>163467916</v>
      </c>
      <c r="F2616" s="9">
        <v>47287885</v>
      </c>
      <c r="G2616" s="9">
        <f>IFERROR(F2616-E2616,0)</f>
        <v>-116180031</v>
      </c>
      <c r="H2616" s="36">
        <f>IFERROR((F2616/E2616-1)*100,0)</f>
        <v>-71.072069579696603</v>
      </c>
      <c r="I2616" s="9">
        <v>300729424</v>
      </c>
      <c r="J2616" s="12">
        <v>15.7</v>
      </c>
      <c r="K2616" s="8" t="s">
        <v>17</v>
      </c>
      <c r="L2616" s="7" t="s">
        <v>17</v>
      </c>
      <c r="M2616" s="7" t="s">
        <v>17</v>
      </c>
      <c r="N2616" s="9"/>
      <c r="O2616" s="9"/>
      <c r="P2616" s="9"/>
      <c r="Q2616" s="9"/>
      <c r="R2616" s="10" t="s">
        <v>17</v>
      </c>
      <c r="S2616" s="10" t="s">
        <v>17</v>
      </c>
      <c r="T2616" s="11" t="s">
        <v>17</v>
      </c>
    </row>
    <row r="2617" spans="1:20" ht="71.25">
      <c r="A2617" s="6">
        <v>85</v>
      </c>
      <c r="B2617" s="6"/>
      <c r="C2617" s="7" t="s">
        <v>2938</v>
      </c>
      <c r="D2617" s="8" t="s">
        <v>17</v>
      </c>
      <c r="E2617" s="9"/>
      <c r="F2617" s="9"/>
      <c r="G2617" s="9"/>
      <c r="H2617" s="10" t="s">
        <v>17</v>
      </c>
      <c r="I2617" s="9"/>
      <c r="J2617" s="10" t="s">
        <v>17</v>
      </c>
      <c r="K2617" s="8" t="s">
        <v>22</v>
      </c>
      <c r="L2617" s="7" t="s">
        <v>2950</v>
      </c>
      <c r="M2617" s="7" t="s">
        <v>2951</v>
      </c>
      <c r="N2617" s="9">
        <v>1170</v>
      </c>
      <c r="O2617" s="9">
        <v>409</v>
      </c>
      <c r="P2617" s="9">
        <v>511</v>
      </c>
      <c r="Q2617" s="9">
        <v>300</v>
      </c>
      <c r="R2617" s="13">
        <v>25.6</v>
      </c>
      <c r="S2617" s="13">
        <v>-26.7</v>
      </c>
      <c r="T2617" s="11" t="s">
        <v>2952</v>
      </c>
    </row>
    <row r="2618" spans="1:20">
      <c r="A2618" s="6">
        <v>85</v>
      </c>
      <c r="B2618" s="6"/>
      <c r="C2618" s="6"/>
      <c r="D2618" s="6"/>
      <c r="E2618" s="6"/>
      <c r="F2618" s="6"/>
      <c r="G2618" s="6"/>
      <c r="H2618" s="6"/>
      <c r="I2618" s="6"/>
      <c r="J2618" s="6"/>
      <c r="K2618" s="6"/>
      <c r="L2618" s="6"/>
      <c r="M2618" s="6"/>
      <c r="N2618" s="6"/>
      <c r="O2618" s="6"/>
      <c r="P2618" s="6"/>
      <c r="Q2618" s="6"/>
      <c r="R2618" s="6"/>
      <c r="S2618" s="6"/>
      <c r="T2618" s="11"/>
    </row>
    <row r="2619" spans="1:20" ht="42.75">
      <c r="A2619" s="6">
        <v>85</v>
      </c>
      <c r="B2619" s="6"/>
      <c r="C2619" s="6"/>
      <c r="D2619" s="8" t="s">
        <v>17</v>
      </c>
      <c r="E2619" s="9"/>
      <c r="F2619" s="9"/>
      <c r="G2619" s="9"/>
      <c r="H2619" s="10" t="s">
        <v>17</v>
      </c>
      <c r="I2619" s="9"/>
      <c r="J2619" s="10" t="s">
        <v>17</v>
      </c>
      <c r="K2619" s="8" t="s">
        <v>22</v>
      </c>
      <c r="L2619" s="7" t="s">
        <v>2953</v>
      </c>
      <c r="M2619" s="7" t="s">
        <v>2954</v>
      </c>
      <c r="N2619" s="9">
        <v>870</v>
      </c>
      <c r="O2619" s="9">
        <v>305</v>
      </c>
      <c r="P2619" s="9">
        <v>455</v>
      </c>
      <c r="Q2619" s="9">
        <v>256</v>
      </c>
      <c r="R2619" s="13">
        <v>29.4</v>
      </c>
      <c r="S2619" s="13">
        <v>-16.100000000000001</v>
      </c>
      <c r="T2619" s="11" t="s">
        <v>2955</v>
      </c>
    </row>
    <row r="2620" spans="1:20" ht="42.75">
      <c r="A2620" s="6">
        <v>85</v>
      </c>
      <c r="B2620" s="6"/>
      <c r="C2620" s="6"/>
      <c r="D2620" s="8" t="s">
        <v>17</v>
      </c>
      <c r="E2620" s="9"/>
      <c r="F2620" s="9"/>
      <c r="G2620" s="9"/>
      <c r="H2620" s="10" t="s">
        <v>17</v>
      </c>
      <c r="I2620" s="9"/>
      <c r="J2620" s="10" t="s">
        <v>17</v>
      </c>
      <c r="K2620" s="8" t="s">
        <v>22</v>
      </c>
      <c r="L2620" s="7" t="s">
        <v>2956</v>
      </c>
      <c r="M2620" s="7" t="s">
        <v>2957</v>
      </c>
      <c r="N2620" s="9">
        <v>900</v>
      </c>
      <c r="O2620" s="9">
        <v>315</v>
      </c>
      <c r="P2620" s="9">
        <v>539</v>
      </c>
      <c r="Q2620" s="9">
        <v>33</v>
      </c>
      <c r="R2620" s="13">
        <v>3.7</v>
      </c>
      <c r="S2620" s="13">
        <v>-89.5</v>
      </c>
      <c r="T2620" s="11" t="s">
        <v>2955</v>
      </c>
    </row>
    <row r="2621" spans="1:20" ht="28.5">
      <c r="A2621" s="6">
        <v>85</v>
      </c>
      <c r="B2621" s="6"/>
      <c r="C2621" s="6"/>
      <c r="D2621" s="8" t="s">
        <v>17</v>
      </c>
      <c r="E2621" s="9"/>
      <c r="F2621" s="9"/>
      <c r="G2621" s="9"/>
      <c r="H2621" s="10" t="s">
        <v>17</v>
      </c>
      <c r="I2621" s="9"/>
      <c r="J2621" s="10" t="s">
        <v>17</v>
      </c>
      <c r="K2621" s="8" t="s">
        <v>22</v>
      </c>
      <c r="L2621" s="7" t="s">
        <v>2958</v>
      </c>
      <c r="M2621" s="7" t="s">
        <v>2959</v>
      </c>
      <c r="N2621" s="9">
        <v>15000</v>
      </c>
      <c r="O2621" s="9">
        <v>6500</v>
      </c>
      <c r="P2621" s="34" t="s">
        <v>3217</v>
      </c>
      <c r="Q2621" s="9">
        <v>260</v>
      </c>
      <c r="R2621" s="13">
        <v>1.7</v>
      </c>
      <c r="S2621" s="13">
        <v>-96</v>
      </c>
      <c r="T2621" s="11" t="s">
        <v>2960</v>
      </c>
    </row>
    <row r="2622" spans="1:20" ht="28.5">
      <c r="A2622" s="6">
        <v>85</v>
      </c>
      <c r="B2622" s="6"/>
      <c r="C2622" s="7" t="s">
        <v>2961</v>
      </c>
      <c r="D2622" s="8" t="s">
        <v>204</v>
      </c>
      <c r="E2622" s="9">
        <v>1400126787</v>
      </c>
      <c r="F2622" s="9">
        <v>1679437678</v>
      </c>
      <c r="G2622" s="9">
        <f>IFERROR(F2622-E2622,0)</f>
        <v>279310891</v>
      </c>
      <c r="H2622" s="36">
        <f>IFERROR((F2622/E2622-1)*100,0)</f>
        <v>19.948971306982077</v>
      </c>
      <c r="I2622" s="9">
        <v>3913990670</v>
      </c>
      <c r="J2622" s="12">
        <v>42.9</v>
      </c>
      <c r="K2622" s="8" t="s">
        <v>17</v>
      </c>
      <c r="L2622" s="7" t="s">
        <v>17</v>
      </c>
      <c r="M2622" s="7" t="s">
        <v>17</v>
      </c>
      <c r="N2622" s="9"/>
      <c r="O2622" s="9"/>
      <c r="P2622" s="9"/>
      <c r="Q2622" s="9"/>
      <c r="R2622" s="10" t="s">
        <v>17</v>
      </c>
      <c r="S2622" s="10" t="s">
        <v>17</v>
      </c>
      <c r="T2622" s="11" t="s">
        <v>17</v>
      </c>
    </row>
    <row r="2623" spans="1:20" ht="199.5">
      <c r="A2623" s="6">
        <v>85</v>
      </c>
      <c r="B2623" s="6"/>
      <c r="C2623" s="7" t="s">
        <v>2930</v>
      </c>
      <c r="D2623" s="8" t="s">
        <v>17</v>
      </c>
      <c r="E2623" s="9"/>
      <c r="F2623" s="9"/>
      <c r="G2623" s="9"/>
      <c r="H2623" s="10" t="s">
        <v>17</v>
      </c>
      <c r="I2623" s="9"/>
      <c r="J2623" s="10" t="s">
        <v>17</v>
      </c>
      <c r="K2623" s="8" t="s">
        <v>22</v>
      </c>
      <c r="L2623" s="7" t="s">
        <v>2962</v>
      </c>
      <c r="M2623" s="7" t="s">
        <v>1470</v>
      </c>
      <c r="N2623" s="9">
        <v>10300</v>
      </c>
      <c r="O2623" s="9">
        <v>10043</v>
      </c>
      <c r="P2623" s="9">
        <v>8232</v>
      </c>
      <c r="Q2623" s="9">
        <v>0</v>
      </c>
      <c r="R2623" s="10" t="s">
        <v>62</v>
      </c>
      <c r="S2623" s="10" t="s">
        <v>25</v>
      </c>
      <c r="T2623" s="11" t="s">
        <v>3421</v>
      </c>
    </row>
    <row r="2624" spans="1:20">
      <c r="A2624" s="6">
        <v>85</v>
      </c>
      <c r="B2624" s="6"/>
      <c r="C2624" s="6"/>
      <c r="D2624" s="6"/>
      <c r="E2624" s="6"/>
      <c r="F2624" s="6"/>
      <c r="G2624" s="6"/>
      <c r="H2624" s="6"/>
      <c r="I2624" s="6"/>
      <c r="J2624" s="6"/>
      <c r="K2624" s="6"/>
      <c r="L2624" s="6"/>
      <c r="M2624" s="6"/>
      <c r="N2624" s="6"/>
      <c r="O2624" s="6"/>
      <c r="P2624" s="6"/>
      <c r="Q2624" s="6"/>
      <c r="R2624" s="6"/>
      <c r="S2624" s="6"/>
      <c r="T2624" s="11"/>
    </row>
    <row r="2625" spans="1:20" ht="199.5">
      <c r="A2625" s="6">
        <v>85</v>
      </c>
      <c r="B2625" s="6"/>
      <c r="C2625" s="6"/>
      <c r="D2625" s="8" t="s">
        <v>17</v>
      </c>
      <c r="E2625" s="9"/>
      <c r="F2625" s="9"/>
      <c r="G2625" s="9"/>
      <c r="H2625" s="10" t="s">
        <v>17</v>
      </c>
      <c r="I2625" s="9"/>
      <c r="J2625" s="10" t="s">
        <v>17</v>
      </c>
      <c r="K2625" s="8" t="s">
        <v>22</v>
      </c>
      <c r="L2625" s="7" t="s">
        <v>2962</v>
      </c>
      <c r="M2625" s="7" t="s">
        <v>1471</v>
      </c>
      <c r="N2625" s="9">
        <v>4500</v>
      </c>
      <c r="O2625" s="9">
        <v>4365</v>
      </c>
      <c r="P2625" s="9">
        <v>3475</v>
      </c>
      <c r="Q2625" s="9">
        <v>0</v>
      </c>
      <c r="R2625" s="10" t="s">
        <v>62</v>
      </c>
      <c r="S2625" s="10" t="s">
        <v>25</v>
      </c>
      <c r="T2625" s="11" t="s">
        <v>3421</v>
      </c>
    </row>
    <row r="2626" spans="1:20">
      <c r="A2626" s="6">
        <v>85</v>
      </c>
      <c r="B2626" s="6"/>
      <c r="C2626" s="6"/>
      <c r="D2626" s="6"/>
      <c r="E2626" s="6"/>
      <c r="F2626" s="6"/>
      <c r="G2626" s="6"/>
      <c r="H2626" s="6"/>
      <c r="I2626" s="6"/>
      <c r="J2626" s="6"/>
      <c r="K2626" s="6"/>
      <c r="L2626" s="6"/>
      <c r="M2626" s="6"/>
      <c r="N2626" s="6"/>
      <c r="O2626" s="6"/>
      <c r="P2626" s="6"/>
      <c r="Q2626" s="6"/>
      <c r="R2626" s="6"/>
      <c r="S2626" s="6"/>
      <c r="T2626" s="11"/>
    </row>
    <row r="2627" spans="1:20" ht="199.5">
      <c r="A2627" s="6">
        <v>85</v>
      </c>
      <c r="B2627" s="6"/>
      <c r="C2627" s="6"/>
      <c r="D2627" s="8" t="s">
        <v>17</v>
      </c>
      <c r="E2627" s="9"/>
      <c r="F2627" s="9"/>
      <c r="G2627" s="9"/>
      <c r="H2627" s="10" t="s">
        <v>17</v>
      </c>
      <c r="I2627" s="9"/>
      <c r="J2627" s="10" t="s">
        <v>17</v>
      </c>
      <c r="K2627" s="8" t="s">
        <v>22</v>
      </c>
      <c r="L2627" s="7" t="s">
        <v>2962</v>
      </c>
      <c r="M2627" s="7" t="s">
        <v>1472</v>
      </c>
      <c r="N2627" s="9">
        <v>985700</v>
      </c>
      <c r="O2627" s="9">
        <v>941344</v>
      </c>
      <c r="P2627" s="9">
        <v>858889</v>
      </c>
      <c r="Q2627" s="9">
        <v>0</v>
      </c>
      <c r="R2627" s="10" t="s">
        <v>62</v>
      </c>
      <c r="S2627" s="10" t="s">
        <v>25</v>
      </c>
      <c r="T2627" s="11" t="s">
        <v>3421</v>
      </c>
    </row>
    <row r="2628" spans="1:20">
      <c r="A2628" s="6">
        <v>85</v>
      </c>
      <c r="B2628" s="6"/>
      <c r="C2628" s="6"/>
      <c r="D2628" s="6"/>
      <c r="E2628" s="6"/>
      <c r="F2628" s="6"/>
      <c r="G2628" s="6"/>
      <c r="H2628" s="6"/>
      <c r="I2628" s="6"/>
      <c r="J2628" s="6"/>
      <c r="K2628" s="6"/>
      <c r="L2628" s="6"/>
      <c r="M2628" s="6"/>
      <c r="N2628" s="6"/>
      <c r="O2628" s="6"/>
      <c r="P2628" s="6"/>
      <c r="Q2628" s="6"/>
      <c r="R2628" s="6"/>
      <c r="S2628" s="6"/>
      <c r="T2628" s="11"/>
    </row>
    <row r="2629" spans="1:20" ht="199.5">
      <c r="A2629" s="6">
        <v>85</v>
      </c>
      <c r="B2629" s="6"/>
      <c r="C2629" s="6"/>
      <c r="D2629" s="8" t="s">
        <v>17</v>
      </c>
      <c r="E2629" s="9"/>
      <c r="F2629" s="9"/>
      <c r="G2629" s="9"/>
      <c r="H2629" s="10" t="s">
        <v>17</v>
      </c>
      <c r="I2629" s="9"/>
      <c r="J2629" s="10" t="s">
        <v>17</v>
      </c>
      <c r="K2629" s="8" t="s">
        <v>22</v>
      </c>
      <c r="L2629" s="7" t="s">
        <v>2962</v>
      </c>
      <c r="M2629" s="7" t="s">
        <v>231</v>
      </c>
      <c r="N2629" s="9">
        <v>4120000</v>
      </c>
      <c r="O2629" s="9">
        <v>4037600</v>
      </c>
      <c r="P2629" s="9">
        <v>4142910</v>
      </c>
      <c r="Q2629" s="9">
        <v>0</v>
      </c>
      <c r="R2629" s="10" t="s">
        <v>62</v>
      </c>
      <c r="S2629" s="10" t="s">
        <v>25</v>
      </c>
      <c r="T2629" s="11" t="s">
        <v>2963</v>
      </c>
    </row>
    <row r="2630" spans="1:20">
      <c r="A2630" s="6">
        <v>85</v>
      </c>
      <c r="B2630" s="6"/>
      <c r="C2630" s="6"/>
      <c r="D2630" s="6"/>
      <c r="E2630" s="6"/>
      <c r="F2630" s="6"/>
      <c r="G2630" s="6"/>
      <c r="H2630" s="6"/>
      <c r="I2630" s="6"/>
      <c r="J2630" s="6"/>
      <c r="K2630" s="6"/>
      <c r="L2630" s="6"/>
      <c r="M2630" s="6"/>
      <c r="N2630" s="6"/>
      <c r="O2630" s="6"/>
      <c r="P2630" s="6"/>
      <c r="Q2630" s="6"/>
      <c r="R2630" s="6"/>
      <c r="S2630" s="6"/>
      <c r="T2630" s="11"/>
    </row>
    <row r="2631" spans="1:20" ht="85.5">
      <c r="A2631" s="6">
        <v>85</v>
      </c>
      <c r="B2631" s="6"/>
      <c r="C2631" s="6"/>
      <c r="D2631" s="8" t="s">
        <v>17</v>
      </c>
      <c r="E2631" s="9"/>
      <c r="F2631" s="9"/>
      <c r="G2631" s="9"/>
      <c r="H2631" s="10" t="s">
        <v>17</v>
      </c>
      <c r="I2631" s="9"/>
      <c r="J2631" s="10" t="s">
        <v>17</v>
      </c>
      <c r="K2631" s="8" t="s">
        <v>22</v>
      </c>
      <c r="L2631" s="7" t="s">
        <v>2964</v>
      </c>
      <c r="M2631" s="7" t="s">
        <v>2965</v>
      </c>
      <c r="N2631" s="9">
        <v>17000000</v>
      </c>
      <c r="O2631" s="9">
        <v>8500000</v>
      </c>
      <c r="P2631" s="9">
        <v>6554660</v>
      </c>
      <c r="Q2631" s="9">
        <v>7207026</v>
      </c>
      <c r="R2631" s="13">
        <v>42.4</v>
      </c>
      <c r="S2631" s="13">
        <v>-15.2</v>
      </c>
      <c r="T2631" s="11" t="s">
        <v>2966</v>
      </c>
    </row>
    <row r="2632" spans="1:20">
      <c r="A2632" s="6">
        <v>85</v>
      </c>
      <c r="B2632" s="6"/>
      <c r="C2632" s="6"/>
      <c r="D2632" s="6"/>
      <c r="E2632" s="6"/>
      <c r="F2632" s="6"/>
      <c r="G2632" s="6"/>
      <c r="H2632" s="6"/>
      <c r="I2632" s="6"/>
      <c r="J2632" s="6"/>
      <c r="K2632" s="6"/>
      <c r="L2632" s="6"/>
      <c r="M2632" s="6"/>
      <c r="N2632" s="6"/>
      <c r="O2632" s="6"/>
      <c r="P2632" s="6"/>
      <c r="Q2632" s="6"/>
      <c r="R2632" s="6"/>
      <c r="S2632" s="6"/>
      <c r="T2632" s="11"/>
    </row>
    <row r="2633" spans="1:20" ht="42.75">
      <c r="A2633" s="6">
        <v>85</v>
      </c>
      <c r="B2633" s="6"/>
      <c r="C2633" s="6"/>
      <c r="D2633" s="8" t="s">
        <v>17</v>
      </c>
      <c r="E2633" s="9"/>
      <c r="F2633" s="9"/>
      <c r="G2633" s="9"/>
      <c r="H2633" s="10" t="s">
        <v>17</v>
      </c>
      <c r="I2633" s="9"/>
      <c r="J2633" s="10" t="s">
        <v>17</v>
      </c>
      <c r="K2633" s="8" t="s">
        <v>22</v>
      </c>
      <c r="L2633" s="7" t="s">
        <v>2964</v>
      </c>
      <c r="M2633" s="7" t="s">
        <v>2967</v>
      </c>
      <c r="N2633" s="9">
        <v>1800000</v>
      </c>
      <c r="O2633" s="9">
        <v>900000</v>
      </c>
      <c r="P2633" s="9">
        <v>652804</v>
      </c>
      <c r="Q2633" s="9">
        <v>542675</v>
      </c>
      <c r="R2633" s="13">
        <v>30.1</v>
      </c>
      <c r="S2633" s="13">
        <v>-39.700000000000003</v>
      </c>
      <c r="T2633" s="11" t="s">
        <v>2968</v>
      </c>
    </row>
    <row r="2634" spans="1:20">
      <c r="A2634" s="6">
        <v>85</v>
      </c>
      <c r="B2634" s="6"/>
      <c r="C2634" s="6"/>
      <c r="D2634" s="6"/>
      <c r="E2634" s="6"/>
      <c r="F2634" s="6"/>
      <c r="G2634" s="6"/>
      <c r="H2634" s="6"/>
      <c r="I2634" s="6"/>
      <c r="J2634" s="6"/>
      <c r="K2634" s="6"/>
      <c r="L2634" s="6"/>
      <c r="M2634" s="6"/>
      <c r="N2634" s="6"/>
      <c r="O2634" s="6"/>
      <c r="P2634" s="6"/>
      <c r="Q2634" s="6"/>
      <c r="R2634" s="6"/>
      <c r="S2634" s="6"/>
      <c r="T2634" s="11"/>
    </row>
    <row r="2635" spans="1:20" ht="85.5">
      <c r="A2635" s="6">
        <v>85</v>
      </c>
      <c r="B2635" s="6"/>
      <c r="C2635" s="6"/>
      <c r="D2635" s="8" t="s">
        <v>17</v>
      </c>
      <c r="E2635" s="9"/>
      <c r="F2635" s="9"/>
      <c r="G2635" s="9"/>
      <c r="H2635" s="10" t="s">
        <v>17</v>
      </c>
      <c r="I2635" s="9"/>
      <c r="J2635" s="10" t="s">
        <v>17</v>
      </c>
      <c r="K2635" s="8" t="s">
        <v>22</v>
      </c>
      <c r="L2635" s="7" t="s">
        <v>2969</v>
      </c>
      <c r="M2635" s="7" t="s">
        <v>2970</v>
      </c>
      <c r="N2635" s="9">
        <v>1300</v>
      </c>
      <c r="O2635" s="9">
        <v>1307</v>
      </c>
      <c r="P2635" s="9">
        <v>1313</v>
      </c>
      <c r="Q2635" s="9">
        <v>1283</v>
      </c>
      <c r="R2635" s="10" t="s">
        <v>62</v>
      </c>
      <c r="S2635" s="13">
        <v>-1.8</v>
      </c>
      <c r="T2635" s="11" t="s">
        <v>2971</v>
      </c>
    </row>
    <row r="2636" spans="1:20">
      <c r="A2636" s="6">
        <v>85</v>
      </c>
      <c r="B2636" s="6"/>
      <c r="C2636" s="6"/>
      <c r="D2636" s="6"/>
      <c r="E2636" s="6"/>
      <c r="F2636" s="6"/>
      <c r="G2636" s="6"/>
      <c r="H2636" s="6"/>
      <c r="I2636" s="6"/>
      <c r="J2636" s="6"/>
      <c r="K2636" s="6"/>
      <c r="L2636" s="6"/>
      <c r="M2636" s="6"/>
      <c r="N2636" s="6"/>
      <c r="O2636" s="6"/>
      <c r="P2636" s="6"/>
      <c r="Q2636" s="6"/>
      <c r="R2636" s="6"/>
      <c r="S2636" s="6"/>
      <c r="T2636" s="11"/>
    </row>
    <row r="2637" spans="1:20" ht="28.5">
      <c r="A2637" s="6">
        <v>85</v>
      </c>
      <c r="B2637" s="6"/>
      <c r="C2637" s="6"/>
      <c r="D2637" s="8" t="s">
        <v>17</v>
      </c>
      <c r="E2637" s="9"/>
      <c r="F2637" s="9"/>
      <c r="G2637" s="9"/>
      <c r="H2637" s="10" t="s">
        <v>17</v>
      </c>
      <c r="I2637" s="9"/>
      <c r="J2637" s="10" t="s">
        <v>17</v>
      </c>
      <c r="K2637" s="8" t="s">
        <v>22</v>
      </c>
      <c r="L2637" s="7" t="s">
        <v>2972</v>
      </c>
      <c r="M2637" s="7" t="s">
        <v>221</v>
      </c>
      <c r="N2637" s="9">
        <v>20</v>
      </c>
      <c r="O2637" s="9">
        <v>10</v>
      </c>
      <c r="P2637" s="9">
        <v>7</v>
      </c>
      <c r="Q2637" s="9">
        <v>0</v>
      </c>
      <c r="R2637" s="10">
        <v>0</v>
      </c>
      <c r="S2637" s="10">
        <v>-100</v>
      </c>
      <c r="T2637" s="11" t="s">
        <v>2973</v>
      </c>
    </row>
    <row r="2638" spans="1:20">
      <c r="A2638" s="6">
        <v>85</v>
      </c>
      <c r="B2638" s="6"/>
      <c r="C2638" s="6"/>
      <c r="D2638" s="8" t="s">
        <v>17</v>
      </c>
      <c r="E2638" s="9"/>
      <c r="F2638" s="9"/>
      <c r="G2638" s="9"/>
      <c r="H2638" s="10" t="s">
        <v>17</v>
      </c>
      <c r="I2638" s="9"/>
      <c r="J2638" s="10" t="s">
        <v>17</v>
      </c>
      <c r="K2638" s="8" t="s">
        <v>22</v>
      </c>
      <c r="L2638" s="7" t="s">
        <v>2974</v>
      </c>
      <c r="M2638" s="7" t="s">
        <v>2970</v>
      </c>
      <c r="N2638" s="9">
        <v>11500</v>
      </c>
      <c r="O2638" s="9">
        <v>11500</v>
      </c>
      <c r="P2638" s="9">
        <v>11756</v>
      </c>
      <c r="Q2638" s="9">
        <v>11038</v>
      </c>
      <c r="R2638" s="10" t="s">
        <v>62</v>
      </c>
      <c r="S2638" s="13">
        <v>-4</v>
      </c>
      <c r="T2638" s="11"/>
    </row>
    <row r="2639" spans="1:20" ht="57">
      <c r="A2639" s="6">
        <v>85</v>
      </c>
      <c r="B2639" s="6"/>
      <c r="C2639" s="6"/>
      <c r="D2639" s="8" t="s">
        <v>17</v>
      </c>
      <c r="E2639" s="9"/>
      <c r="F2639" s="9"/>
      <c r="G2639" s="9"/>
      <c r="H2639" s="10" t="s">
        <v>17</v>
      </c>
      <c r="I2639" s="9"/>
      <c r="J2639" s="10" t="s">
        <v>17</v>
      </c>
      <c r="K2639" s="8" t="s">
        <v>22</v>
      </c>
      <c r="L2639" s="7" t="s">
        <v>2975</v>
      </c>
      <c r="M2639" s="7" t="s">
        <v>2976</v>
      </c>
      <c r="N2639" s="9">
        <v>100</v>
      </c>
      <c r="O2639" s="9">
        <v>50</v>
      </c>
      <c r="P2639" s="9">
        <v>19</v>
      </c>
      <c r="Q2639" s="9">
        <v>11</v>
      </c>
      <c r="R2639" s="13">
        <v>11</v>
      </c>
      <c r="S2639" s="13">
        <v>-78</v>
      </c>
      <c r="T2639" s="11" t="s">
        <v>2977</v>
      </c>
    </row>
    <row r="2640" spans="1:20">
      <c r="A2640" s="6">
        <v>85</v>
      </c>
      <c r="B2640" s="6"/>
      <c r="C2640" s="6"/>
      <c r="D2640" s="6"/>
      <c r="E2640" s="6"/>
      <c r="F2640" s="6"/>
      <c r="G2640" s="6"/>
      <c r="H2640" s="6"/>
      <c r="I2640" s="6"/>
      <c r="J2640" s="6"/>
      <c r="K2640" s="6"/>
      <c r="L2640" s="6"/>
      <c r="M2640" s="6"/>
      <c r="N2640" s="6"/>
      <c r="O2640" s="6"/>
      <c r="P2640" s="6"/>
      <c r="Q2640" s="6"/>
      <c r="R2640" s="6"/>
      <c r="S2640" s="6"/>
      <c r="T2640" s="11"/>
    </row>
    <row r="2641" spans="1:20" ht="57">
      <c r="A2641" s="6">
        <v>85</v>
      </c>
      <c r="B2641" s="6"/>
      <c r="C2641" s="6"/>
      <c r="D2641" s="8" t="s">
        <v>17</v>
      </c>
      <c r="E2641" s="9"/>
      <c r="F2641" s="9"/>
      <c r="G2641" s="9"/>
      <c r="H2641" s="10" t="s">
        <v>17</v>
      </c>
      <c r="I2641" s="9"/>
      <c r="J2641" s="10" t="s">
        <v>17</v>
      </c>
      <c r="K2641" s="8" t="s">
        <v>22</v>
      </c>
      <c r="L2641" s="7" t="s">
        <v>2975</v>
      </c>
      <c r="M2641" s="7" t="s">
        <v>1382</v>
      </c>
      <c r="N2641" s="9">
        <v>90</v>
      </c>
      <c r="O2641" s="9">
        <v>50</v>
      </c>
      <c r="P2641" s="9">
        <v>47</v>
      </c>
      <c r="Q2641" s="9">
        <v>12</v>
      </c>
      <c r="R2641" s="13">
        <v>13.3</v>
      </c>
      <c r="S2641" s="13">
        <v>-76</v>
      </c>
      <c r="T2641" s="11" t="s">
        <v>2978</v>
      </c>
    </row>
    <row r="2642" spans="1:20">
      <c r="A2642" s="6">
        <v>85</v>
      </c>
      <c r="B2642" s="6"/>
      <c r="C2642" s="6"/>
      <c r="D2642" s="6"/>
      <c r="E2642" s="6"/>
      <c r="F2642" s="6"/>
      <c r="G2642" s="6"/>
      <c r="H2642" s="6"/>
      <c r="I2642" s="6"/>
      <c r="J2642" s="6"/>
      <c r="K2642" s="6"/>
      <c r="L2642" s="6"/>
      <c r="M2642" s="6"/>
      <c r="N2642" s="6"/>
      <c r="O2642" s="6"/>
      <c r="P2642" s="6"/>
      <c r="Q2642" s="6"/>
      <c r="R2642" s="6"/>
      <c r="S2642" s="6"/>
      <c r="T2642" s="11"/>
    </row>
    <row r="2643" spans="1:20" ht="28.5">
      <c r="A2643" s="6">
        <v>85</v>
      </c>
      <c r="B2643" s="6"/>
      <c r="C2643" s="6"/>
      <c r="D2643" s="8" t="s">
        <v>17</v>
      </c>
      <c r="E2643" s="9"/>
      <c r="F2643" s="9"/>
      <c r="G2643" s="9"/>
      <c r="H2643" s="10" t="s">
        <v>17</v>
      </c>
      <c r="I2643" s="9"/>
      <c r="J2643" s="10" t="s">
        <v>17</v>
      </c>
      <c r="K2643" s="8" t="s">
        <v>22</v>
      </c>
      <c r="L2643" s="7" t="s">
        <v>2979</v>
      </c>
      <c r="M2643" s="7" t="s">
        <v>2980</v>
      </c>
      <c r="N2643" s="9">
        <v>500</v>
      </c>
      <c r="O2643" s="9">
        <v>500</v>
      </c>
      <c r="P2643" s="9">
        <v>703</v>
      </c>
      <c r="Q2643" s="9">
        <v>500</v>
      </c>
      <c r="R2643" s="10" t="s">
        <v>62</v>
      </c>
      <c r="S2643" s="13">
        <v>0</v>
      </c>
      <c r="T2643" s="11" t="s">
        <v>17</v>
      </c>
    </row>
    <row r="2644" spans="1:20" ht="28.5">
      <c r="A2644" s="6">
        <v>85</v>
      </c>
      <c r="B2644" s="6"/>
      <c r="C2644" s="7" t="s">
        <v>2981</v>
      </c>
      <c r="D2644" s="8" t="s">
        <v>204</v>
      </c>
      <c r="E2644" s="9">
        <v>360456876</v>
      </c>
      <c r="F2644" s="9">
        <v>355557431</v>
      </c>
      <c r="G2644" s="9">
        <f>IFERROR(F2644-E2644,0)</f>
        <v>-4899445</v>
      </c>
      <c r="H2644" s="36">
        <f>IFERROR((F2644/E2644-1)*100,0)</f>
        <v>-1.3592319431853461</v>
      </c>
      <c r="I2644" s="9">
        <v>356435000</v>
      </c>
      <c r="J2644" s="12">
        <v>99.8</v>
      </c>
      <c r="K2644" s="8" t="s">
        <v>17</v>
      </c>
      <c r="L2644" s="7" t="s">
        <v>17</v>
      </c>
      <c r="M2644" s="7" t="s">
        <v>17</v>
      </c>
      <c r="N2644" s="9"/>
      <c r="O2644" s="9"/>
      <c r="P2644" s="9"/>
      <c r="Q2644" s="9"/>
      <c r="R2644" s="10" t="s">
        <v>17</v>
      </c>
      <c r="S2644" s="10" t="s">
        <v>17</v>
      </c>
      <c r="T2644" s="11" t="s">
        <v>17</v>
      </c>
    </row>
    <row r="2645" spans="1:20" ht="42.75">
      <c r="A2645" s="6">
        <v>85</v>
      </c>
      <c r="B2645" s="6"/>
      <c r="C2645" s="7" t="s">
        <v>2942</v>
      </c>
      <c r="D2645" s="8" t="s">
        <v>17</v>
      </c>
      <c r="E2645" s="9"/>
      <c r="F2645" s="9"/>
      <c r="G2645" s="9"/>
      <c r="H2645" s="10" t="s">
        <v>17</v>
      </c>
      <c r="I2645" s="9"/>
      <c r="J2645" s="10" t="s">
        <v>17</v>
      </c>
      <c r="K2645" s="8" t="s">
        <v>22</v>
      </c>
      <c r="L2645" s="7" t="s">
        <v>2982</v>
      </c>
      <c r="M2645" s="7" t="s">
        <v>2983</v>
      </c>
      <c r="N2645" s="9">
        <v>547825</v>
      </c>
      <c r="O2645" s="9">
        <v>547825</v>
      </c>
      <c r="P2645" s="34" t="s">
        <v>3217</v>
      </c>
      <c r="Q2645" s="9">
        <v>526533</v>
      </c>
      <c r="R2645" s="10" t="s">
        <v>62</v>
      </c>
      <c r="S2645" s="13">
        <v>-3.9</v>
      </c>
      <c r="T2645" s="11" t="s">
        <v>3004</v>
      </c>
    </row>
    <row r="2646" spans="1:20">
      <c r="A2646" s="6">
        <v>85</v>
      </c>
      <c r="B2646" s="6"/>
      <c r="C2646" s="6"/>
      <c r="D2646" s="6"/>
      <c r="E2646" s="6"/>
      <c r="F2646" s="6"/>
      <c r="G2646" s="6"/>
      <c r="H2646" s="6"/>
      <c r="I2646" s="6"/>
      <c r="J2646" s="6"/>
      <c r="K2646" s="6"/>
      <c r="L2646" s="6"/>
      <c r="M2646" s="6"/>
      <c r="N2646" s="6"/>
      <c r="O2646" s="6"/>
      <c r="P2646" s="6"/>
      <c r="Q2646" s="6"/>
      <c r="R2646" s="6"/>
      <c r="S2646" s="6"/>
      <c r="T2646" s="11"/>
    </row>
    <row r="2647" spans="1:20" ht="71.25">
      <c r="A2647" s="6">
        <v>85</v>
      </c>
      <c r="B2647" s="6"/>
      <c r="C2647" s="6"/>
      <c r="D2647" s="8" t="s">
        <v>17</v>
      </c>
      <c r="E2647" s="9"/>
      <c r="F2647" s="9"/>
      <c r="G2647" s="9"/>
      <c r="H2647" s="10" t="s">
        <v>17</v>
      </c>
      <c r="I2647" s="9"/>
      <c r="J2647" s="10" t="s">
        <v>17</v>
      </c>
      <c r="K2647" s="8" t="s">
        <v>22</v>
      </c>
      <c r="L2647" s="7" t="s">
        <v>2982</v>
      </c>
      <c r="M2647" s="7" t="s">
        <v>2984</v>
      </c>
      <c r="N2647" s="9">
        <v>203129</v>
      </c>
      <c r="O2647" s="9">
        <v>203129</v>
      </c>
      <c r="P2647" s="34" t="s">
        <v>3217</v>
      </c>
      <c r="Q2647" s="9">
        <v>379275</v>
      </c>
      <c r="R2647" s="10" t="s">
        <v>62</v>
      </c>
      <c r="S2647" s="13">
        <v>86.7</v>
      </c>
      <c r="T2647" s="11" t="s">
        <v>3422</v>
      </c>
    </row>
    <row r="2648" spans="1:20">
      <c r="A2648" s="6">
        <v>85</v>
      </c>
      <c r="B2648" s="6"/>
      <c r="C2648" s="6"/>
      <c r="D2648" s="6"/>
      <c r="E2648" s="6"/>
      <c r="F2648" s="6"/>
      <c r="G2648" s="6"/>
      <c r="H2648" s="6"/>
      <c r="I2648" s="6"/>
      <c r="J2648" s="6"/>
      <c r="K2648" s="6"/>
      <c r="L2648" s="6"/>
      <c r="M2648" s="6"/>
      <c r="N2648" s="6"/>
      <c r="O2648" s="6"/>
      <c r="P2648" s="6"/>
      <c r="Q2648" s="6"/>
      <c r="R2648" s="6"/>
      <c r="S2648" s="6"/>
      <c r="T2648" s="11"/>
    </row>
    <row r="2649" spans="1:20" ht="28.5">
      <c r="A2649" s="6">
        <v>85</v>
      </c>
      <c r="B2649" s="6"/>
      <c r="C2649" s="7" t="s">
        <v>2985</v>
      </c>
      <c r="D2649" s="8" t="s">
        <v>204</v>
      </c>
      <c r="E2649" s="9">
        <v>3237879733</v>
      </c>
      <c r="F2649" s="9">
        <v>4808269619</v>
      </c>
      <c r="G2649" s="9">
        <f>IFERROR(F2649-E2649,0)</f>
        <v>1570389886</v>
      </c>
      <c r="H2649" s="36">
        <f>IFERROR((F2649/E2649-1)*100,0)</f>
        <v>48.500562574786656</v>
      </c>
      <c r="I2649" s="9">
        <v>8496736571</v>
      </c>
      <c r="J2649" s="12">
        <v>56.6</v>
      </c>
      <c r="K2649" s="8" t="s">
        <v>17</v>
      </c>
      <c r="L2649" s="7" t="s">
        <v>17</v>
      </c>
      <c r="M2649" s="7" t="s">
        <v>17</v>
      </c>
      <c r="N2649" s="9"/>
      <c r="O2649" s="9"/>
      <c r="P2649" s="9"/>
      <c r="Q2649" s="9"/>
      <c r="R2649" s="10" t="s">
        <v>17</v>
      </c>
      <c r="S2649" s="10" t="s">
        <v>17</v>
      </c>
      <c r="T2649" s="11" t="s">
        <v>17</v>
      </c>
    </row>
    <row r="2650" spans="1:20" ht="42.75">
      <c r="A2650" s="6">
        <v>85</v>
      </c>
      <c r="B2650" s="6"/>
      <c r="C2650" s="7" t="s">
        <v>2986</v>
      </c>
      <c r="D2650" s="8" t="s">
        <v>17</v>
      </c>
      <c r="E2650" s="9"/>
      <c r="F2650" s="9"/>
      <c r="G2650" s="9"/>
      <c r="H2650" s="10" t="s">
        <v>17</v>
      </c>
      <c r="I2650" s="9"/>
      <c r="J2650" s="10" t="s">
        <v>17</v>
      </c>
      <c r="K2650" s="8" t="s">
        <v>22</v>
      </c>
      <c r="L2650" s="7" t="s">
        <v>2926</v>
      </c>
      <c r="M2650" s="7" t="s">
        <v>3423</v>
      </c>
      <c r="N2650" s="9">
        <v>4650000</v>
      </c>
      <c r="O2650" s="9">
        <v>2350000</v>
      </c>
      <c r="P2650" s="34" t="s">
        <v>3217</v>
      </c>
      <c r="Q2650" s="9">
        <v>2462035</v>
      </c>
      <c r="R2650" s="13">
        <v>52.9</v>
      </c>
      <c r="S2650" s="13">
        <v>4.8</v>
      </c>
      <c r="T2650" s="11" t="s">
        <v>2987</v>
      </c>
    </row>
    <row r="2651" spans="1:20" ht="42.75">
      <c r="A2651" s="6">
        <v>85</v>
      </c>
      <c r="B2651" s="6"/>
      <c r="C2651" s="6"/>
      <c r="D2651" s="8" t="s">
        <v>17</v>
      </c>
      <c r="E2651" s="9"/>
      <c r="F2651" s="9"/>
      <c r="G2651" s="9"/>
      <c r="H2651" s="10" t="s">
        <v>17</v>
      </c>
      <c r="I2651" s="9"/>
      <c r="J2651" s="10" t="s">
        <v>17</v>
      </c>
      <c r="K2651" s="8" t="s">
        <v>22</v>
      </c>
      <c r="L2651" s="7" t="s">
        <v>2926</v>
      </c>
      <c r="M2651" s="7" t="s">
        <v>2988</v>
      </c>
      <c r="N2651" s="9">
        <v>2300000</v>
      </c>
      <c r="O2651" s="9">
        <v>1140000</v>
      </c>
      <c r="P2651" s="34" t="s">
        <v>3217</v>
      </c>
      <c r="Q2651" s="9">
        <v>1101758</v>
      </c>
      <c r="R2651" s="13">
        <v>47.9</v>
      </c>
      <c r="S2651" s="13">
        <v>-3.4</v>
      </c>
      <c r="T2651" s="11" t="s">
        <v>2987</v>
      </c>
    </row>
    <row r="2652" spans="1:20" ht="57">
      <c r="A2652" s="6">
        <v>85</v>
      </c>
      <c r="B2652" s="6"/>
      <c r="C2652" s="6"/>
      <c r="D2652" s="8" t="s">
        <v>17</v>
      </c>
      <c r="E2652" s="9"/>
      <c r="F2652" s="9"/>
      <c r="G2652" s="9"/>
      <c r="H2652" s="10" t="s">
        <v>17</v>
      </c>
      <c r="I2652" s="9"/>
      <c r="J2652" s="10" t="s">
        <v>17</v>
      </c>
      <c r="K2652" s="8" t="s">
        <v>22</v>
      </c>
      <c r="L2652" s="7" t="s">
        <v>2989</v>
      </c>
      <c r="M2652" s="7" t="s">
        <v>2324</v>
      </c>
      <c r="N2652" s="9">
        <v>1488</v>
      </c>
      <c r="O2652" s="9">
        <v>744</v>
      </c>
      <c r="P2652" s="34" t="s">
        <v>3217</v>
      </c>
      <c r="Q2652" s="9">
        <v>678</v>
      </c>
      <c r="R2652" s="13">
        <v>45.6</v>
      </c>
      <c r="S2652" s="13">
        <v>-8.9</v>
      </c>
      <c r="T2652" s="11" t="s">
        <v>3424</v>
      </c>
    </row>
    <row r="2653" spans="1:20">
      <c r="A2653" s="6">
        <v>85</v>
      </c>
      <c r="B2653" s="6"/>
      <c r="C2653" s="6"/>
      <c r="D2653" s="6"/>
      <c r="E2653" s="6"/>
      <c r="F2653" s="6"/>
      <c r="G2653" s="6"/>
      <c r="H2653" s="6"/>
      <c r="I2653" s="6"/>
      <c r="J2653" s="6"/>
      <c r="K2653" s="6"/>
      <c r="L2653" s="6"/>
      <c r="M2653" s="6"/>
      <c r="N2653" s="6"/>
      <c r="O2653" s="6"/>
      <c r="P2653" s="6"/>
      <c r="Q2653" s="6"/>
      <c r="R2653" s="6"/>
      <c r="S2653" s="6"/>
      <c r="T2653" s="11"/>
    </row>
    <row r="2654" spans="1:20" ht="28.5">
      <c r="A2654" s="6">
        <v>85</v>
      </c>
      <c r="B2654" s="6"/>
      <c r="C2654" s="6"/>
      <c r="D2654" s="8" t="s">
        <v>17</v>
      </c>
      <c r="E2654" s="9"/>
      <c r="F2654" s="9"/>
      <c r="G2654" s="9"/>
      <c r="H2654" s="10" t="s">
        <v>17</v>
      </c>
      <c r="I2654" s="9"/>
      <c r="J2654" s="10" t="s">
        <v>17</v>
      </c>
      <c r="K2654" s="8" t="s">
        <v>22</v>
      </c>
      <c r="L2654" s="7" t="s">
        <v>2990</v>
      </c>
      <c r="M2654" s="7" t="s">
        <v>91</v>
      </c>
      <c r="N2654" s="9">
        <v>1104000</v>
      </c>
      <c r="O2654" s="9">
        <v>552000</v>
      </c>
      <c r="P2654" s="34" t="s">
        <v>3217</v>
      </c>
      <c r="Q2654" s="9">
        <v>207309</v>
      </c>
      <c r="R2654" s="13">
        <v>18.8</v>
      </c>
      <c r="S2654" s="13">
        <v>-62.4</v>
      </c>
      <c r="T2654" s="11" t="s">
        <v>3425</v>
      </c>
    </row>
    <row r="2655" spans="1:20" ht="42.75">
      <c r="A2655" s="6">
        <v>85</v>
      </c>
      <c r="B2655" s="6"/>
      <c r="C2655" s="7" t="s">
        <v>2991</v>
      </c>
      <c r="D2655" s="8" t="s">
        <v>204</v>
      </c>
      <c r="E2655" s="9">
        <v>1798789</v>
      </c>
      <c r="F2655" s="9">
        <v>0</v>
      </c>
      <c r="G2655" s="9">
        <f>IFERROR(F2655-E2655,0)</f>
        <v>-1798789</v>
      </c>
      <c r="H2655" s="36">
        <f>IFERROR((F2655/E2655-1)*100,0)</f>
        <v>-100</v>
      </c>
      <c r="I2655" s="9">
        <v>6518200</v>
      </c>
      <c r="J2655" s="10">
        <v>0</v>
      </c>
      <c r="K2655" s="8" t="s">
        <v>17</v>
      </c>
      <c r="L2655" s="7" t="s">
        <v>17</v>
      </c>
      <c r="M2655" s="7" t="s">
        <v>17</v>
      </c>
      <c r="N2655" s="9"/>
      <c r="O2655" s="9"/>
      <c r="P2655" s="9"/>
      <c r="Q2655" s="9"/>
      <c r="R2655" s="10" t="s">
        <v>17</v>
      </c>
      <c r="S2655" s="10" t="s">
        <v>17</v>
      </c>
      <c r="T2655" s="11" t="s">
        <v>17</v>
      </c>
    </row>
    <row r="2656" spans="1:20" ht="57">
      <c r="A2656" s="6">
        <v>85</v>
      </c>
      <c r="B2656" s="6"/>
      <c r="C2656" s="7" t="s">
        <v>2938</v>
      </c>
      <c r="D2656" s="8" t="s">
        <v>17</v>
      </c>
      <c r="E2656" s="9"/>
      <c r="F2656" s="9"/>
      <c r="G2656" s="9"/>
      <c r="H2656" s="10" t="s">
        <v>17</v>
      </c>
      <c r="I2656" s="9"/>
      <c r="J2656" s="10" t="s">
        <v>17</v>
      </c>
      <c r="K2656" s="8" t="s">
        <v>22</v>
      </c>
      <c r="L2656" s="7" t="s">
        <v>3426</v>
      </c>
      <c r="M2656" s="7" t="s">
        <v>1349</v>
      </c>
      <c r="N2656" s="9">
        <v>60</v>
      </c>
      <c r="O2656" s="9">
        <v>21</v>
      </c>
      <c r="P2656" s="9">
        <v>30</v>
      </c>
      <c r="Q2656" s="9">
        <v>16</v>
      </c>
      <c r="R2656" s="13">
        <v>26.7</v>
      </c>
      <c r="S2656" s="13">
        <v>-23.8</v>
      </c>
      <c r="T2656" s="11" t="s">
        <v>3427</v>
      </c>
    </row>
    <row r="2657" spans="1:20">
      <c r="A2657" s="6">
        <v>85</v>
      </c>
      <c r="B2657" s="6"/>
      <c r="C2657" s="6"/>
      <c r="D2657" s="6"/>
      <c r="E2657" s="6"/>
      <c r="F2657" s="6"/>
      <c r="G2657" s="6"/>
      <c r="H2657" s="6"/>
      <c r="I2657" s="6"/>
      <c r="J2657" s="6"/>
      <c r="K2657" s="6"/>
      <c r="L2657" s="6"/>
      <c r="M2657" s="6"/>
      <c r="N2657" s="6"/>
      <c r="O2657" s="6"/>
      <c r="P2657" s="6"/>
      <c r="Q2657" s="6"/>
      <c r="R2657" s="6"/>
      <c r="S2657" s="6"/>
      <c r="T2657" s="11"/>
    </row>
    <row r="2658" spans="1:20" ht="57">
      <c r="A2658" s="6">
        <v>85</v>
      </c>
      <c r="B2658" s="6"/>
      <c r="C2658" s="6"/>
      <c r="D2658" s="8" t="s">
        <v>17</v>
      </c>
      <c r="E2658" s="9"/>
      <c r="F2658" s="9"/>
      <c r="G2658" s="9"/>
      <c r="H2658" s="10" t="s">
        <v>17</v>
      </c>
      <c r="I2658" s="9"/>
      <c r="J2658" s="10" t="s">
        <v>17</v>
      </c>
      <c r="K2658" s="8" t="s">
        <v>22</v>
      </c>
      <c r="L2658" s="7" t="s">
        <v>2992</v>
      </c>
      <c r="M2658" s="7" t="s">
        <v>3428</v>
      </c>
      <c r="N2658" s="9">
        <v>35</v>
      </c>
      <c r="O2658" s="9">
        <v>12</v>
      </c>
      <c r="P2658" s="9">
        <v>10</v>
      </c>
      <c r="Q2658" s="9">
        <v>0</v>
      </c>
      <c r="R2658" s="10">
        <v>0</v>
      </c>
      <c r="S2658" s="10">
        <v>-100</v>
      </c>
      <c r="T2658" s="11" t="s">
        <v>2993</v>
      </c>
    </row>
    <row r="2659" spans="1:20">
      <c r="A2659" s="6">
        <v>85</v>
      </c>
      <c r="B2659" s="6"/>
      <c r="C2659" s="6"/>
      <c r="D2659" s="6"/>
      <c r="E2659" s="6"/>
      <c r="F2659" s="6"/>
      <c r="G2659" s="6"/>
      <c r="H2659" s="6"/>
      <c r="I2659" s="6"/>
      <c r="J2659" s="6"/>
      <c r="K2659" s="6"/>
      <c r="L2659" s="6"/>
      <c r="M2659" s="6"/>
      <c r="N2659" s="6"/>
      <c r="O2659" s="6"/>
      <c r="P2659" s="6"/>
      <c r="Q2659" s="6"/>
      <c r="R2659" s="6"/>
      <c r="S2659" s="6"/>
      <c r="T2659" s="11"/>
    </row>
    <row r="2660" spans="1:20" ht="42.75">
      <c r="A2660" s="6">
        <v>85</v>
      </c>
      <c r="B2660" s="6"/>
      <c r="C2660" s="6"/>
      <c r="D2660" s="8" t="s">
        <v>17</v>
      </c>
      <c r="E2660" s="9"/>
      <c r="F2660" s="9"/>
      <c r="G2660" s="9"/>
      <c r="H2660" s="10" t="s">
        <v>17</v>
      </c>
      <c r="I2660" s="9"/>
      <c r="J2660" s="10" t="s">
        <v>17</v>
      </c>
      <c r="K2660" s="8" t="s">
        <v>22</v>
      </c>
      <c r="L2660" s="7" t="s">
        <v>2994</v>
      </c>
      <c r="M2660" s="7" t="s">
        <v>2995</v>
      </c>
      <c r="N2660" s="9">
        <v>11</v>
      </c>
      <c r="O2660" s="9">
        <v>5</v>
      </c>
      <c r="P2660" s="9">
        <v>18</v>
      </c>
      <c r="Q2660" s="9">
        <v>13</v>
      </c>
      <c r="R2660" s="13">
        <v>118.2</v>
      </c>
      <c r="S2660" s="13">
        <v>160</v>
      </c>
      <c r="T2660" s="11" t="s">
        <v>3429</v>
      </c>
    </row>
    <row r="2661" spans="1:20" ht="42.75">
      <c r="A2661" s="6">
        <v>85</v>
      </c>
      <c r="B2661" s="6"/>
      <c r="C2661" s="6"/>
      <c r="D2661" s="8" t="s">
        <v>17</v>
      </c>
      <c r="E2661" s="9"/>
      <c r="F2661" s="9"/>
      <c r="G2661" s="9"/>
      <c r="H2661" s="10" t="s">
        <v>17</v>
      </c>
      <c r="I2661" s="9"/>
      <c r="J2661" s="10" t="s">
        <v>17</v>
      </c>
      <c r="K2661" s="8" t="s">
        <v>22</v>
      </c>
      <c r="L2661" s="7" t="s">
        <v>2996</v>
      </c>
      <c r="M2661" s="7" t="s">
        <v>3430</v>
      </c>
      <c r="N2661" s="9">
        <v>15</v>
      </c>
      <c r="O2661" s="9">
        <v>5</v>
      </c>
      <c r="P2661" s="9">
        <v>3</v>
      </c>
      <c r="Q2661" s="9">
        <v>1</v>
      </c>
      <c r="R2661" s="13">
        <v>6.7</v>
      </c>
      <c r="S2661" s="13">
        <v>-80</v>
      </c>
      <c r="T2661" s="11" t="s">
        <v>3431</v>
      </c>
    </row>
    <row r="2662" spans="1:20">
      <c r="A2662" s="6">
        <v>85</v>
      </c>
      <c r="B2662" s="6"/>
      <c r="C2662" s="6"/>
      <c r="D2662" s="6"/>
      <c r="E2662" s="6"/>
      <c r="F2662" s="6"/>
      <c r="G2662" s="6"/>
      <c r="H2662" s="6"/>
      <c r="I2662" s="6"/>
      <c r="J2662" s="6"/>
      <c r="K2662" s="6"/>
      <c r="L2662" s="6"/>
      <c r="M2662" s="6"/>
      <c r="N2662" s="6"/>
      <c r="O2662" s="6"/>
      <c r="P2662" s="6"/>
      <c r="Q2662" s="6"/>
      <c r="R2662" s="6"/>
      <c r="S2662" s="6"/>
      <c r="T2662" s="11"/>
    </row>
    <row r="2663" spans="1:20" ht="45">
      <c r="A2663" s="6">
        <v>85</v>
      </c>
      <c r="B2663" s="6"/>
      <c r="C2663" s="19" t="s">
        <v>2997</v>
      </c>
      <c r="D2663" s="8" t="s">
        <v>17</v>
      </c>
      <c r="E2663" s="9"/>
      <c r="F2663" s="9"/>
      <c r="G2663" s="9"/>
      <c r="H2663" s="10" t="s">
        <v>17</v>
      </c>
      <c r="I2663" s="9"/>
      <c r="J2663" s="10" t="s">
        <v>17</v>
      </c>
      <c r="K2663" s="8" t="s">
        <v>17</v>
      </c>
      <c r="L2663" s="7" t="s">
        <v>17</v>
      </c>
      <c r="M2663" s="7" t="s">
        <v>17</v>
      </c>
      <c r="N2663" s="9"/>
      <c r="O2663" s="9"/>
      <c r="P2663" s="9"/>
      <c r="Q2663" s="9"/>
      <c r="R2663" s="10" t="s">
        <v>17</v>
      </c>
      <c r="S2663" s="10" t="s">
        <v>17</v>
      </c>
      <c r="T2663" s="11" t="s">
        <v>17</v>
      </c>
    </row>
    <row r="2664" spans="1:20" ht="57">
      <c r="A2664" s="6">
        <v>85</v>
      </c>
      <c r="B2664" s="6"/>
      <c r="C2664" s="7" t="s">
        <v>2998</v>
      </c>
      <c r="D2664" s="8" t="s">
        <v>204</v>
      </c>
      <c r="E2664" s="9">
        <v>202319714</v>
      </c>
      <c r="F2664" s="9">
        <v>261547148</v>
      </c>
      <c r="G2664" s="9">
        <f>IFERROR(F2664-E2664,0)</f>
        <v>59227434</v>
      </c>
      <c r="H2664" s="36">
        <f>IFERROR((F2664/E2664-1)*100,0)</f>
        <v>29.274178392719552</v>
      </c>
      <c r="I2664" s="9">
        <v>621892637</v>
      </c>
      <c r="J2664" s="12">
        <v>42.1</v>
      </c>
      <c r="K2664" s="8" t="s">
        <v>17</v>
      </c>
      <c r="L2664" s="7" t="s">
        <v>17</v>
      </c>
      <c r="M2664" s="7" t="s">
        <v>17</v>
      </c>
      <c r="N2664" s="9"/>
      <c r="O2664" s="9"/>
      <c r="P2664" s="9"/>
      <c r="Q2664" s="9"/>
      <c r="R2664" s="10" t="s">
        <v>17</v>
      </c>
      <c r="S2664" s="10" t="s">
        <v>17</v>
      </c>
      <c r="T2664" s="11" t="s">
        <v>17</v>
      </c>
    </row>
    <row r="2665" spans="1:20" ht="42.75">
      <c r="A2665" s="6">
        <v>85</v>
      </c>
      <c r="B2665" s="6"/>
      <c r="C2665" s="7" t="s">
        <v>2999</v>
      </c>
      <c r="D2665" s="8" t="s">
        <v>17</v>
      </c>
      <c r="E2665" s="9"/>
      <c r="F2665" s="9"/>
      <c r="G2665" s="9"/>
      <c r="H2665" s="10" t="s">
        <v>17</v>
      </c>
      <c r="I2665" s="9"/>
      <c r="J2665" s="10" t="s">
        <v>17</v>
      </c>
      <c r="K2665" s="8" t="s">
        <v>22</v>
      </c>
      <c r="L2665" s="7" t="s">
        <v>3000</v>
      </c>
      <c r="M2665" s="7" t="s">
        <v>221</v>
      </c>
      <c r="N2665" s="9">
        <v>20</v>
      </c>
      <c r="O2665" s="9">
        <v>5</v>
      </c>
      <c r="P2665" s="9">
        <v>0</v>
      </c>
      <c r="Q2665" s="9">
        <v>0</v>
      </c>
      <c r="R2665" s="10">
        <v>0</v>
      </c>
      <c r="S2665" s="10">
        <v>-100</v>
      </c>
      <c r="T2665" s="11" t="s">
        <v>3432</v>
      </c>
    </row>
    <row r="2666" spans="1:20" ht="28.5">
      <c r="A2666" s="6">
        <v>85</v>
      </c>
      <c r="B2666" s="6"/>
      <c r="C2666" s="6"/>
      <c r="D2666" s="8" t="s">
        <v>17</v>
      </c>
      <c r="E2666" s="9"/>
      <c r="F2666" s="9"/>
      <c r="G2666" s="9"/>
      <c r="H2666" s="10" t="s">
        <v>17</v>
      </c>
      <c r="I2666" s="9"/>
      <c r="J2666" s="10" t="s">
        <v>17</v>
      </c>
      <c r="K2666" s="8" t="s">
        <v>22</v>
      </c>
      <c r="L2666" s="7" t="s">
        <v>3001</v>
      </c>
      <c r="M2666" s="7" t="s">
        <v>231</v>
      </c>
      <c r="N2666" s="9">
        <v>20000</v>
      </c>
      <c r="O2666" s="9">
        <v>5000</v>
      </c>
      <c r="P2666" s="9">
        <v>15950</v>
      </c>
      <c r="Q2666" s="9">
        <v>0</v>
      </c>
      <c r="R2666" s="10">
        <v>0</v>
      </c>
      <c r="S2666" s="10">
        <v>-100</v>
      </c>
      <c r="T2666" s="11" t="s">
        <v>3002</v>
      </c>
    </row>
    <row r="2667" spans="1:20">
      <c r="A2667" s="6">
        <v>85</v>
      </c>
      <c r="B2667" s="6"/>
      <c r="C2667" s="6"/>
      <c r="D2667" s="6"/>
      <c r="E2667" s="6"/>
      <c r="F2667" s="6"/>
      <c r="G2667" s="6"/>
      <c r="H2667" s="6"/>
      <c r="I2667" s="6"/>
      <c r="J2667" s="6"/>
      <c r="K2667" s="6"/>
      <c r="L2667" s="7"/>
      <c r="M2667" s="6"/>
      <c r="N2667" s="6"/>
      <c r="O2667" s="6"/>
      <c r="P2667" s="6"/>
      <c r="Q2667" s="6"/>
      <c r="R2667" s="6"/>
      <c r="S2667" s="6"/>
      <c r="T2667" s="6"/>
    </row>
    <row r="2668" spans="1:20" ht="28.5">
      <c r="A2668" s="6">
        <v>85</v>
      </c>
      <c r="B2668" s="6"/>
      <c r="C2668" s="6"/>
      <c r="D2668" s="8" t="s">
        <v>17</v>
      </c>
      <c r="E2668" s="9"/>
      <c r="F2668" s="9"/>
      <c r="G2668" s="9"/>
      <c r="H2668" s="10" t="s">
        <v>17</v>
      </c>
      <c r="I2668" s="9"/>
      <c r="J2668" s="10" t="s">
        <v>17</v>
      </c>
      <c r="K2668" s="8" t="s">
        <v>22</v>
      </c>
      <c r="L2668" s="7" t="s">
        <v>3001</v>
      </c>
      <c r="M2668" s="7" t="s">
        <v>221</v>
      </c>
      <c r="N2668" s="9">
        <v>5</v>
      </c>
      <c r="O2668" s="9">
        <v>2</v>
      </c>
      <c r="P2668" s="9">
        <v>0</v>
      </c>
      <c r="Q2668" s="9">
        <v>0</v>
      </c>
      <c r="R2668" s="10">
        <v>0</v>
      </c>
      <c r="S2668" s="10">
        <v>-100</v>
      </c>
      <c r="T2668" s="11" t="s">
        <v>3002</v>
      </c>
    </row>
    <row r="2669" spans="1:20">
      <c r="A2669" s="6">
        <v>85</v>
      </c>
      <c r="B2669" s="6"/>
      <c r="C2669" s="6"/>
      <c r="D2669" s="6"/>
      <c r="E2669" s="6"/>
      <c r="F2669" s="6"/>
      <c r="G2669" s="6"/>
      <c r="H2669" s="6"/>
      <c r="I2669" s="6"/>
      <c r="J2669" s="6"/>
      <c r="K2669" s="6"/>
      <c r="L2669" s="7"/>
      <c r="M2669" s="6"/>
      <c r="N2669" s="6"/>
      <c r="O2669" s="6"/>
      <c r="P2669" s="6"/>
      <c r="Q2669" s="6"/>
      <c r="R2669" s="6"/>
      <c r="S2669" s="6"/>
      <c r="T2669" s="6"/>
    </row>
    <row r="2670" spans="1:20">
      <c r="A2670" s="6">
        <v>85</v>
      </c>
      <c r="B2670" s="6"/>
      <c r="C2670" s="6"/>
      <c r="D2670" s="8" t="s">
        <v>17</v>
      </c>
      <c r="E2670" s="9"/>
      <c r="F2670" s="9"/>
      <c r="G2670" s="9"/>
      <c r="H2670" s="10" t="s">
        <v>17</v>
      </c>
      <c r="I2670" s="9"/>
      <c r="J2670" s="10" t="s">
        <v>17</v>
      </c>
      <c r="K2670" s="8" t="s">
        <v>22</v>
      </c>
      <c r="L2670" s="7" t="s">
        <v>3003</v>
      </c>
      <c r="M2670" s="7" t="s">
        <v>231</v>
      </c>
      <c r="N2670" s="9">
        <v>3000</v>
      </c>
      <c r="O2670" s="9">
        <v>3000</v>
      </c>
      <c r="P2670" s="9">
        <v>2933</v>
      </c>
      <c r="Q2670" s="9">
        <v>2939</v>
      </c>
      <c r="R2670" s="10" t="s">
        <v>62</v>
      </c>
      <c r="S2670" s="13">
        <v>-2</v>
      </c>
      <c r="T2670" s="11"/>
    </row>
    <row r="2671" spans="1:20">
      <c r="A2671" s="6">
        <v>85</v>
      </c>
      <c r="B2671" s="6"/>
      <c r="C2671" s="6"/>
      <c r="D2671" s="8" t="s">
        <v>17</v>
      </c>
      <c r="E2671" s="9"/>
      <c r="F2671" s="9"/>
      <c r="G2671" s="9"/>
      <c r="H2671" s="10" t="s">
        <v>17</v>
      </c>
      <c r="I2671" s="9"/>
      <c r="J2671" s="10" t="s">
        <v>17</v>
      </c>
      <c r="K2671" s="8" t="s">
        <v>22</v>
      </c>
      <c r="L2671" s="7" t="s">
        <v>3005</v>
      </c>
      <c r="M2671" s="7" t="s">
        <v>231</v>
      </c>
      <c r="N2671" s="9">
        <v>1200</v>
      </c>
      <c r="O2671" s="9">
        <v>1200</v>
      </c>
      <c r="P2671" s="9">
        <v>644</v>
      </c>
      <c r="Q2671" s="9">
        <v>588</v>
      </c>
      <c r="R2671" s="10" t="s">
        <v>62</v>
      </c>
      <c r="S2671" s="13">
        <v>-51</v>
      </c>
      <c r="T2671" s="11" t="s">
        <v>3006</v>
      </c>
    </row>
    <row r="2672" spans="1:20" ht="28.5">
      <c r="A2672" s="6">
        <v>85</v>
      </c>
      <c r="B2672" s="6"/>
      <c r="C2672" s="6"/>
      <c r="D2672" s="8" t="s">
        <v>17</v>
      </c>
      <c r="E2672" s="9"/>
      <c r="F2672" s="9"/>
      <c r="G2672" s="9"/>
      <c r="H2672" s="10" t="s">
        <v>17</v>
      </c>
      <c r="I2672" s="9"/>
      <c r="J2672" s="10" t="s">
        <v>17</v>
      </c>
      <c r="K2672" s="8" t="s">
        <v>22</v>
      </c>
      <c r="L2672" s="7" t="s">
        <v>3007</v>
      </c>
      <c r="M2672" s="7" t="s">
        <v>221</v>
      </c>
      <c r="N2672" s="9">
        <v>5</v>
      </c>
      <c r="O2672" s="9">
        <v>1</v>
      </c>
      <c r="P2672" s="9">
        <v>1</v>
      </c>
      <c r="Q2672" s="9">
        <v>0</v>
      </c>
      <c r="R2672" s="10">
        <v>0</v>
      </c>
      <c r="S2672" s="10">
        <v>-100</v>
      </c>
      <c r="T2672" s="11" t="s">
        <v>3008</v>
      </c>
    </row>
    <row r="2673" spans="1:20" ht="28.5">
      <c r="A2673" s="6">
        <v>85</v>
      </c>
      <c r="B2673" s="6"/>
      <c r="C2673" s="6"/>
      <c r="D2673" s="8" t="s">
        <v>17</v>
      </c>
      <c r="E2673" s="9"/>
      <c r="F2673" s="9"/>
      <c r="G2673" s="9"/>
      <c r="H2673" s="10" t="s">
        <v>17</v>
      </c>
      <c r="I2673" s="9"/>
      <c r="J2673" s="10" t="s">
        <v>17</v>
      </c>
      <c r="K2673" s="8" t="s">
        <v>22</v>
      </c>
      <c r="L2673" s="7" t="s">
        <v>3009</v>
      </c>
      <c r="M2673" s="7" t="s">
        <v>231</v>
      </c>
      <c r="N2673" s="9">
        <v>30</v>
      </c>
      <c r="O2673" s="9">
        <v>30</v>
      </c>
      <c r="P2673" s="9">
        <v>28</v>
      </c>
      <c r="Q2673" s="9">
        <v>27</v>
      </c>
      <c r="R2673" s="10" t="s">
        <v>62</v>
      </c>
      <c r="S2673" s="13">
        <v>-10</v>
      </c>
      <c r="T2673" s="11" t="s">
        <v>3433</v>
      </c>
    </row>
    <row r="2674" spans="1:20">
      <c r="A2674" s="6">
        <v>85</v>
      </c>
      <c r="B2674" s="6"/>
      <c r="C2674" s="6"/>
      <c r="D2674" s="8" t="s">
        <v>17</v>
      </c>
      <c r="E2674" s="9"/>
      <c r="F2674" s="9"/>
      <c r="G2674" s="9"/>
      <c r="H2674" s="10" t="s">
        <v>17</v>
      </c>
      <c r="I2674" s="9"/>
      <c r="J2674" s="10" t="s">
        <v>17</v>
      </c>
      <c r="K2674" s="8" t="s">
        <v>22</v>
      </c>
      <c r="L2674" s="7" t="s">
        <v>3010</v>
      </c>
      <c r="M2674" s="7" t="s">
        <v>231</v>
      </c>
      <c r="N2674" s="9">
        <v>300</v>
      </c>
      <c r="O2674" s="9">
        <v>300</v>
      </c>
      <c r="P2674" s="9">
        <v>300</v>
      </c>
      <c r="Q2674" s="9">
        <v>300</v>
      </c>
      <c r="R2674" s="10" t="s">
        <v>62</v>
      </c>
      <c r="S2674" s="13">
        <v>0</v>
      </c>
      <c r="T2674" s="11" t="s">
        <v>17</v>
      </c>
    </row>
    <row r="2675" spans="1:20" ht="28.5">
      <c r="A2675" s="6">
        <v>85</v>
      </c>
      <c r="B2675" s="6"/>
      <c r="C2675" s="6"/>
      <c r="D2675" s="8" t="s">
        <v>17</v>
      </c>
      <c r="E2675" s="9"/>
      <c r="F2675" s="9"/>
      <c r="G2675" s="9"/>
      <c r="H2675" s="10" t="s">
        <v>17</v>
      </c>
      <c r="I2675" s="9"/>
      <c r="J2675" s="10" t="s">
        <v>17</v>
      </c>
      <c r="K2675" s="8" t="s">
        <v>22</v>
      </c>
      <c r="L2675" s="7" t="s">
        <v>3010</v>
      </c>
      <c r="M2675" s="7" t="s">
        <v>221</v>
      </c>
      <c r="N2675" s="9">
        <v>3</v>
      </c>
      <c r="O2675" s="9">
        <v>1</v>
      </c>
      <c r="P2675" s="9">
        <v>0</v>
      </c>
      <c r="Q2675" s="9">
        <v>0</v>
      </c>
      <c r="R2675" s="10">
        <v>0</v>
      </c>
      <c r="S2675" s="10">
        <v>-100</v>
      </c>
      <c r="T2675" s="11" t="s">
        <v>3008</v>
      </c>
    </row>
    <row r="2676" spans="1:20" ht="57">
      <c r="A2676" s="6">
        <v>85</v>
      </c>
      <c r="B2676" s="6"/>
      <c r="C2676" s="7" t="s">
        <v>3011</v>
      </c>
      <c r="D2676" s="8" t="s">
        <v>204</v>
      </c>
      <c r="E2676" s="9">
        <v>92483730</v>
      </c>
      <c r="F2676" s="9">
        <v>109371112</v>
      </c>
      <c r="G2676" s="9">
        <f>IFERROR(F2676-E2676,0)</f>
        <v>16887382</v>
      </c>
      <c r="H2676" s="36">
        <f>IFERROR((F2676/E2676-1)*100,0)</f>
        <v>18.259840947159024</v>
      </c>
      <c r="I2676" s="9">
        <v>226717414</v>
      </c>
      <c r="J2676" s="12">
        <v>48.2</v>
      </c>
      <c r="K2676" s="8" t="s">
        <v>17</v>
      </c>
      <c r="L2676" s="7" t="s">
        <v>17</v>
      </c>
      <c r="M2676" s="7" t="s">
        <v>17</v>
      </c>
      <c r="N2676" s="9"/>
      <c r="O2676" s="9"/>
      <c r="P2676" s="9"/>
      <c r="Q2676" s="9"/>
      <c r="R2676" s="10" t="s">
        <v>17</v>
      </c>
      <c r="S2676" s="10" t="s">
        <v>17</v>
      </c>
      <c r="T2676" s="11" t="s">
        <v>17</v>
      </c>
    </row>
    <row r="2677" spans="1:20" ht="42.75">
      <c r="A2677" s="6">
        <v>85</v>
      </c>
      <c r="B2677" s="6"/>
      <c r="C2677" s="7" t="s">
        <v>3012</v>
      </c>
      <c r="D2677" s="8" t="s">
        <v>17</v>
      </c>
      <c r="E2677" s="9"/>
      <c r="F2677" s="9"/>
      <c r="G2677" s="9"/>
      <c r="H2677" s="10" t="s">
        <v>17</v>
      </c>
      <c r="I2677" s="9"/>
      <c r="J2677" s="10" t="s">
        <v>17</v>
      </c>
      <c r="K2677" s="8" t="s">
        <v>22</v>
      </c>
      <c r="L2677" s="7" t="s">
        <v>3013</v>
      </c>
      <c r="M2677" s="7" t="s">
        <v>231</v>
      </c>
      <c r="N2677" s="9">
        <v>200000</v>
      </c>
      <c r="O2677" s="9">
        <v>110000</v>
      </c>
      <c r="P2677" s="34" t="s">
        <v>3217</v>
      </c>
      <c r="Q2677" s="9">
        <v>1660286</v>
      </c>
      <c r="R2677" s="13">
        <v>830.1</v>
      </c>
      <c r="S2677" s="13">
        <v>1409.4</v>
      </c>
      <c r="T2677" s="11" t="s">
        <v>2453</v>
      </c>
    </row>
    <row r="2678" spans="1:20" ht="28.5">
      <c r="A2678" s="6">
        <v>85</v>
      </c>
      <c r="B2678" s="6"/>
      <c r="C2678" s="6"/>
      <c r="D2678" s="8" t="s">
        <v>17</v>
      </c>
      <c r="E2678" s="9"/>
      <c r="F2678" s="9"/>
      <c r="G2678" s="9"/>
      <c r="H2678" s="10" t="s">
        <v>17</v>
      </c>
      <c r="I2678" s="9"/>
      <c r="J2678" s="10" t="s">
        <v>17</v>
      </c>
      <c r="K2678" s="8" t="s">
        <v>22</v>
      </c>
      <c r="L2678" s="7" t="s">
        <v>3014</v>
      </c>
      <c r="M2678" s="7" t="s">
        <v>216</v>
      </c>
      <c r="N2678" s="9">
        <v>8</v>
      </c>
      <c r="O2678" s="9">
        <v>4</v>
      </c>
      <c r="P2678" s="9">
        <v>5</v>
      </c>
      <c r="Q2678" s="9">
        <v>0</v>
      </c>
      <c r="R2678" s="10">
        <v>0</v>
      </c>
      <c r="S2678" s="10">
        <v>-100</v>
      </c>
      <c r="T2678" s="11" t="s">
        <v>3434</v>
      </c>
    </row>
    <row r="2679" spans="1:20" ht="28.5">
      <c r="A2679" s="6">
        <v>85</v>
      </c>
      <c r="B2679" s="6"/>
      <c r="C2679" s="6"/>
      <c r="D2679" s="8" t="s">
        <v>17</v>
      </c>
      <c r="E2679" s="9"/>
      <c r="F2679" s="9"/>
      <c r="G2679" s="9"/>
      <c r="H2679" s="10" t="s">
        <v>17</v>
      </c>
      <c r="I2679" s="9"/>
      <c r="J2679" s="10" t="s">
        <v>17</v>
      </c>
      <c r="K2679" s="8" t="s">
        <v>22</v>
      </c>
      <c r="L2679" s="7" t="s">
        <v>3015</v>
      </c>
      <c r="M2679" s="7" t="s">
        <v>91</v>
      </c>
      <c r="N2679" s="9">
        <v>3600</v>
      </c>
      <c r="O2679" s="9">
        <v>1300</v>
      </c>
      <c r="P2679" s="34" t="s">
        <v>3217</v>
      </c>
      <c r="Q2679" s="9">
        <v>308</v>
      </c>
      <c r="R2679" s="13">
        <v>8.6</v>
      </c>
      <c r="S2679" s="13">
        <v>-76.3</v>
      </c>
      <c r="T2679" s="11" t="s">
        <v>3434</v>
      </c>
    </row>
    <row r="2680" spans="1:20" ht="28.5">
      <c r="A2680" s="6">
        <v>85</v>
      </c>
      <c r="B2680" s="6"/>
      <c r="C2680" s="6"/>
      <c r="D2680" s="8" t="s">
        <v>17</v>
      </c>
      <c r="E2680" s="9"/>
      <c r="F2680" s="9"/>
      <c r="G2680" s="9"/>
      <c r="H2680" s="10" t="s">
        <v>17</v>
      </c>
      <c r="I2680" s="9"/>
      <c r="J2680" s="10" t="s">
        <v>17</v>
      </c>
      <c r="K2680" s="8" t="s">
        <v>22</v>
      </c>
      <c r="L2680" s="7" t="s">
        <v>3016</v>
      </c>
      <c r="M2680" s="7" t="s">
        <v>68</v>
      </c>
      <c r="N2680" s="9">
        <v>2</v>
      </c>
      <c r="O2680" s="9">
        <v>0</v>
      </c>
      <c r="P2680" s="9">
        <v>0</v>
      </c>
      <c r="Q2680" s="9">
        <v>0</v>
      </c>
      <c r="R2680" s="10" t="s">
        <v>25</v>
      </c>
      <c r="S2680" s="13">
        <v>0</v>
      </c>
      <c r="T2680" s="11" t="s">
        <v>17</v>
      </c>
    </row>
    <row r="2681" spans="1:20" ht="28.5">
      <c r="A2681" s="6">
        <v>85</v>
      </c>
      <c r="B2681" s="6"/>
      <c r="C2681" s="6"/>
      <c r="D2681" s="8" t="s">
        <v>17</v>
      </c>
      <c r="E2681" s="9"/>
      <c r="F2681" s="9"/>
      <c r="G2681" s="9"/>
      <c r="H2681" s="10" t="s">
        <v>17</v>
      </c>
      <c r="I2681" s="9"/>
      <c r="J2681" s="10" t="s">
        <v>17</v>
      </c>
      <c r="K2681" s="8" t="s">
        <v>22</v>
      </c>
      <c r="L2681" s="7" t="s">
        <v>3017</v>
      </c>
      <c r="M2681" s="7" t="s">
        <v>221</v>
      </c>
      <c r="N2681" s="9">
        <v>30</v>
      </c>
      <c r="O2681" s="9">
        <v>10</v>
      </c>
      <c r="P2681" s="9">
        <v>12</v>
      </c>
      <c r="Q2681" s="9">
        <v>0</v>
      </c>
      <c r="R2681" s="10">
        <v>0</v>
      </c>
      <c r="S2681" s="10">
        <v>-100</v>
      </c>
      <c r="T2681" s="11" t="s">
        <v>3434</v>
      </c>
    </row>
    <row r="2682" spans="1:20" ht="42.75">
      <c r="A2682" s="6">
        <v>85</v>
      </c>
      <c r="B2682" s="6"/>
      <c r="C2682" s="7" t="s">
        <v>3018</v>
      </c>
      <c r="D2682" s="8" t="s">
        <v>204</v>
      </c>
      <c r="E2682" s="9">
        <v>62277082</v>
      </c>
      <c r="F2682" s="9">
        <v>59154207</v>
      </c>
      <c r="G2682" s="9">
        <f>IFERROR(F2682-E2682,0)</f>
        <v>-3122875</v>
      </c>
      <c r="H2682" s="36">
        <f>IFERROR((F2682/E2682-1)*100,0)</f>
        <v>-5.0144851038460665</v>
      </c>
      <c r="I2682" s="9">
        <v>181847253</v>
      </c>
      <c r="J2682" s="12">
        <v>32.5</v>
      </c>
      <c r="K2682" s="8" t="s">
        <v>17</v>
      </c>
      <c r="L2682" s="7" t="s">
        <v>17</v>
      </c>
      <c r="M2682" s="7" t="s">
        <v>17</v>
      </c>
      <c r="N2682" s="9"/>
      <c r="O2682" s="9"/>
      <c r="P2682" s="9"/>
      <c r="Q2682" s="9"/>
      <c r="R2682" s="10" t="s">
        <v>17</v>
      </c>
      <c r="S2682" s="10" t="s">
        <v>17</v>
      </c>
      <c r="T2682" s="11" t="s">
        <v>17</v>
      </c>
    </row>
    <row r="2683" spans="1:20" ht="28.5">
      <c r="A2683" s="6">
        <v>85</v>
      </c>
      <c r="B2683" s="6"/>
      <c r="C2683" s="7" t="s">
        <v>3019</v>
      </c>
      <c r="D2683" s="8" t="s">
        <v>17</v>
      </c>
      <c r="E2683" s="9"/>
      <c r="F2683" s="9"/>
      <c r="G2683" s="9"/>
      <c r="H2683" s="10" t="s">
        <v>17</v>
      </c>
      <c r="I2683" s="9"/>
      <c r="J2683" s="10" t="s">
        <v>17</v>
      </c>
      <c r="K2683" s="8" t="s">
        <v>22</v>
      </c>
      <c r="L2683" s="7" t="s">
        <v>3020</v>
      </c>
      <c r="M2683" s="7" t="s">
        <v>231</v>
      </c>
      <c r="N2683" s="9">
        <v>252</v>
      </c>
      <c r="O2683" s="9">
        <v>252</v>
      </c>
      <c r="P2683" s="9">
        <v>254</v>
      </c>
      <c r="Q2683" s="9">
        <v>229</v>
      </c>
      <c r="R2683" s="10" t="s">
        <v>62</v>
      </c>
      <c r="S2683" s="13">
        <v>-9.1</v>
      </c>
      <c r="T2683" s="11" t="s">
        <v>3435</v>
      </c>
    </row>
    <row r="2684" spans="1:20" ht="28.5">
      <c r="A2684" s="6">
        <v>85</v>
      </c>
      <c r="B2684" s="6"/>
      <c r="C2684" s="6"/>
      <c r="D2684" s="8" t="s">
        <v>17</v>
      </c>
      <c r="E2684" s="9"/>
      <c r="F2684" s="9"/>
      <c r="G2684" s="9"/>
      <c r="H2684" s="10" t="s">
        <v>17</v>
      </c>
      <c r="I2684" s="9"/>
      <c r="J2684" s="10" t="s">
        <v>17</v>
      </c>
      <c r="K2684" s="8" t="s">
        <v>22</v>
      </c>
      <c r="L2684" s="7" t="s">
        <v>3021</v>
      </c>
      <c r="M2684" s="7" t="s">
        <v>221</v>
      </c>
      <c r="N2684" s="9">
        <v>52</v>
      </c>
      <c r="O2684" s="9">
        <v>17</v>
      </c>
      <c r="P2684" s="9">
        <v>2</v>
      </c>
      <c r="Q2684" s="9">
        <v>0</v>
      </c>
      <c r="R2684" s="10">
        <v>0</v>
      </c>
      <c r="S2684" s="10">
        <v>-100</v>
      </c>
      <c r="T2684" s="11" t="s">
        <v>3022</v>
      </c>
    </row>
    <row r="2685" spans="1:20" ht="28.5">
      <c r="A2685" s="6">
        <v>85</v>
      </c>
      <c r="B2685" s="6"/>
      <c r="C2685" s="6"/>
      <c r="D2685" s="8" t="s">
        <v>17</v>
      </c>
      <c r="E2685" s="9"/>
      <c r="F2685" s="9"/>
      <c r="G2685" s="9"/>
      <c r="H2685" s="10" t="s">
        <v>17</v>
      </c>
      <c r="I2685" s="9"/>
      <c r="J2685" s="10" t="s">
        <v>17</v>
      </c>
      <c r="K2685" s="8" t="s">
        <v>22</v>
      </c>
      <c r="L2685" s="7" t="s">
        <v>3023</v>
      </c>
      <c r="M2685" s="7" t="s">
        <v>91</v>
      </c>
      <c r="N2685" s="9">
        <v>5340</v>
      </c>
      <c r="O2685" s="9">
        <v>1602</v>
      </c>
      <c r="P2685" s="9">
        <v>5920</v>
      </c>
      <c r="Q2685" s="9">
        <v>1300</v>
      </c>
      <c r="R2685" s="13">
        <v>24.3</v>
      </c>
      <c r="S2685" s="13">
        <v>-18.899999999999999</v>
      </c>
      <c r="T2685" s="11" t="s">
        <v>3022</v>
      </c>
    </row>
    <row r="2686" spans="1:20" ht="28.5">
      <c r="A2686" s="6">
        <v>85</v>
      </c>
      <c r="B2686" s="6"/>
      <c r="C2686" s="6"/>
      <c r="D2686" s="8" t="s">
        <v>17</v>
      </c>
      <c r="E2686" s="9"/>
      <c r="F2686" s="9"/>
      <c r="G2686" s="9"/>
      <c r="H2686" s="10" t="s">
        <v>17</v>
      </c>
      <c r="I2686" s="9"/>
      <c r="J2686" s="10" t="s">
        <v>17</v>
      </c>
      <c r="K2686" s="8" t="s">
        <v>22</v>
      </c>
      <c r="L2686" s="7" t="s">
        <v>3023</v>
      </c>
      <c r="M2686" s="7" t="s">
        <v>231</v>
      </c>
      <c r="N2686" s="9">
        <v>1470</v>
      </c>
      <c r="O2686" s="9">
        <v>420</v>
      </c>
      <c r="P2686" s="9">
        <v>5520</v>
      </c>
      <c r="Q2686" s="9">
        <v>0</v>
      </c>
      <c r="R2686" s="10">
        <v>0</v>
      </c>
      <c r="S2686" s="10">
        <v>-100</v>
      </c>
      <c r="T2686" s="11" t="s">
        <v>3022</v>
      </c>
    </row>
    <row r="2687" spans="1:20" ht="28.5">
      <c r="A2687" s="6">
        <v>85</v>
      </c>
      <c r="B2687" s="6"/>
      <c r="C2687" s="6"/>
      <c r="D2687" s="8" t="s">
        <v>17</v>
      </c>
      <c r="E2687" s="9"/>
      <c r="F2687" s="9"/>
      <c r="G2687" s="9"/>
      <c r="H2687" s="10" t="s">
        <v>17</v>
      </c>
      <c r="I2687" s="9"/>
      <c r="J2687" s="10" t="s">
        <v>17</v>
      </c>
      <c r="K2687" s="8" t="s">
        <v>22</v>
      </c>
      <c r="L2687" s="7" t="s">
        <v>3024</v>
      </c>
      <c r="M2687" s="7" t="s">
        <v>231</v>
      </c>
      <c r="N2687" s="9">
        <v>10300</v>
      </c>
      <c r="O2687" s="9">
        <v>3090</v>
      </c>
      <c r="P2687" s="9">
        <v>1684</v>
      </c>
      <c r="Q2687" s="9">
        <v>115</v>
      </c>
      <c r="R2687" s="13">
        <v>1.1000000000000001</v>
      </c>
      <c r="S2687" s="13">
        <v>-96.3</v>
      </c>
      <c r="T2687" s="11" t="s">
        <v>3022</v>
      </c>
    </row>
    <row r="2688" spans="1:20" ht="57">
      <c r="A2688" s="6">
        <v>85</v>
      </c>
      <c r="B2688" s="6"/>
      <c r="C2688" s="7" t="s">
        <v>3025</v>
      </c>
      <c r="D2688" s="8" t="s">
        <v>204</v>
      </c>
      <c r="E2688" s="9">
        <v>19225468</v>
      </c>
      <c r="F2688" s="9">
        <v>21890815</v>
      </c>
      <c r="G2688" s="9">
        <f>IFERROR(F2688-E2688,0)</f>
        <v>2665347</v>
      </c>
      <c r="H2688" s="36">
        <f>IFERROR((F2688/E2688-1)*100,0)</f>
        <v>13.863626102625947</v>
      </c>
      <c r="I2688" s="9">
        <v>73228702</v>
      </c>
      <c r="J2688" s="12">
        <v>29.9</v>
      </c>
      <c r="K2688" s="8" t="s">
        <v>17</v>
      </c>
      <c r="L2688" s="7" t="s">
        <v>17</v>
      </c>
      <c r="M2688" s="7" t="s">
        <v>17</v>
      </c>
      <c r="N2688" s="9"/>
      <c r="O2688" s="9"/>
      <c r="P2688" s="9"/>
      <c r="Q2688" s="9"/>
      <c r="R2688" s="10" t="s">
        <v>17</v>
      </c>
      <c r="S2688" s="10" t="s">
        <v>17</v>
      </c>
      <c r="T2688" s="11" t="s">
        <v>17</v>
      </c>
    </row>
    <row r="2689" spans="1:32" ht="57">
      <c r="A2689" s="6">
        <v>85</v>
      </c>
      <c r="B2689" s="6"/>
      <c r="C2689" s="7" t="s">
        <v>3026</v>
      </c>
      <c r="D2689" s="8" t="s">
        <v>17</v>
      </c>
      <c r="E2689" s="9"/>
      <c r="F2689" s="9"/>
      <c r="G2689" s="9"/>
      <c r="H2689" s="10" t="s">
        <v>17</v>
      </c>
      <c r="I2689" s="9"/>
      <c r="J2689" s="10" t="s">
        <v>17</v>
      </c>
      <c r="K2689" s="8" t="s">
        <v>22</v>
      </c>
      <c r="L2689" s="7" t="s">
        <v>3027</v>
      </c>
      <c r="M2689" s="7" t="s">
        <v>231</v>
      </c>
      <c r="N2689" s="9">
        <v>310</v>
      </c>
      <c r="O2689" s="9">
        <v>310</v>
      </c>
      <c r="P2689" s="9">
        <v>338</v>
      </c>
      <c r="Q2689" s="9">
        <v>320</v>
      </c>
      <c r="R2689" s="10" t="s">
        <v>62</v>
      </c>
      <c r="S2689" s="13">
        <v>3.2</v>
      </c>
      <c r="T2689" s="11" t="s">
        <v>3436</v>
      </c>
    </row>
    <row r="2690" spans="1:32" ht="28.5">
      <c r="A2690" s="6">
        <v>85</v>
      </c>
      <c r="B2690" s="6"/>
      <c r="C2690" s="6"/>
      <c r="D2690" s="8" t="s">
        <v>17</v>
      </c>
      <c r="E2690" s="9"/>
      <c r="F2690" s="9"/>
      <c r="G2690" s="9"/>
      <c r="H2690" s="10" t="s">
        <v>17</v>
      </c>
      <c r="I2690" s="9"/>
      <c r="J2690" s="10" t="s">
        <v>17</v>
      </c>
      <c r="K2690" s="8" t="s">
        <v>22</v>
      </c>
      <c r="L2690" s="7" t="s">
        <v>3027</v>
      </c>
      <c r="M2690" s="7" t="s">
        <v>3028</v>
      </c>
      <c r="N2690" s="9">
        <v>45</v>
      </c>
      <c r="O2690" s="9">
        <v>15</v>
      </c>
      <c r="P2690" s="34" t="s">
        <v>3217</v>
      </c>
      <c r="Q2690" s="9">
        <v>64</v>
      </c>
      <c r="R2690" s="13">
        <v>142.19999999999999</v>
      </c>
      <c r="S2690" s="13">
        <v>326.7</v>
      </c>
      <c r="T2690" s="11" t="s">
        <v>3437</v>
      </c>
    </row>
    <row r="2691" spans="1:32" ht="28.5">
      <c r="A2691" s="6">
        <v>85</v>
      </c>
      <c r="B2691" s="6"/>
      <c r="C2691" s="6"/>
      <c r="D2691" s="8" t="s">
        <v>17</v>
      </c>
      <c r="E2691" s="9"/>
      <c r="F2691" s="9"/>
      <c r="G2691" s="9"/>
      <c r="H2691" s="10" t="s">
        <v>17</v>
      </c>
      <c r="I2691" s="9"/>
      <c r="J2691" s="10" t="s">
        <v>17</v>
      </c>
      <c r="K2691" s="8" t="s">
        <v>22</v>
      </c>
      <c r="L2691" s="7" t="s">
        <v>3029</v>
      </c>
      <c r="M2691" s="7" t="s">
        <v>221</v>
      </c>
      <c r="N2691" s="9">
        <v>79</v>
      </c>
      <c r="O2691" s="9">
        <v>33</v>
      </c>
      <c r="P2691" s="9">
        <v>140</v>
      </c>
      <c r="Q2691" s="9">
        <v>38</v>
      </c>
      <c r="R2691" s="13">
        <v>48.1</v>
      </c>
      <c r="S2691" s="13">
        <v>15.2</v>
      </c>
      <c r="T2691" s="11" t="s">
        <v>3438</v>
      </c>
    </row>
    <row r="2692" spans="1:32" ht="28.5">
      <c r="A2692" s="6">
        <v>85</v>
      </c>
      <c r="B2692" s="6"/>
      <c r="C2692" s="6"/>
      <c r="D2692" s="8" t="s">
        <v>17</v>
      </c>
      <c r="E2692" s="9"/>
      <c r="F2692" s="9"/>
      <c r="G2692" s="9"/>
      <c r="H2692" s="10" t="s">
        <v>17</v>
      </c>
      <c r="I2692" s="9"/>
      <c r="J2692" s="10" t="s">
        <v>17</v>
      </c>
      <c r="K2692" s="8" t="s">
        <v>22</v>
      </c>
      <c r="L2692" s="7" t="s">
        <v>3017</v>
      </c>
      <c r="M2692" s="7" t="s">
        <v>221</v>
      </c>
      <c r="N2692" s="9">
        <v>23</v>
      </c>
      <c r="O2692" s="9">
        <v>8</v>
      </c>
      <c r="P2692" s="9">
        <v>0</v>
      </c>
      <c r="Q2692" s="9">
        <v>0</v>
      </c>
      <c r="R2692" s="10">
        <v>0</v>
      </c>
      <c r="S2692" s="10">
        <v>-100</v>
      </c>
      <c r="T2692" s="11" t="s">
        <v>3008</v>
      </c>
    </row>
    <row r="2693" spans="1:32" ht="60">
      <c r="A2693" s="6">
        <v>85</v>
      </c>
      <c r="B2693" s="6"/>
      <c r="C2693" s="19" t="s">
        <v>3030</v>
      </c>
      <c r="D2693" s="8" t="s">
        <v>17</v>
      </c>
      <c r="E2693" s="9">
        <v>36768644491</v>
      </c>
      <c r="F2693" s="9">
        <v>46483924180</v>
      </c>
      <c r="G2693" s="9">
        <f t="shared" ref="G2693" si="39">IFERROR(F2693-E2693,0)</f>
        <v>9715279689</v>
      </c>
      <c r="H2693" s="36">
        <f>IFERROR((F2693/E2693-1)*100,0)</f>
        <v>26.42273008290541</v>
      </c>
      <c r="I2693" s="9">
        <v>87591792202</v>
      </c>
      <c r="J2693" s="36"/>
      <c r="K2693" s="8" t="s">
        <v>17</v>
      </c>
      <c r="L2693" s="7" t="s">
        <v>17</v>
      </c>
      <c r="M2693" s="7" t="s">
        <v>17</v>
      </c>
      <c r="N2693" s="9"/>
      <c r="O2693" s="9"/>
      <c r="P2693" s="9"/>
      <c r="Q2693" s="9"/>
      <c r="R2693" s="10" t="s">
        <v>17</v>
      </c>
      <c r="S2693" s="10" t="s">
        <v>17</v>
      </c>
      <c r="T2693" s="11" t="s">
        <v>17</v>
      </c>
    </row>
    <row r="2694" spans="1:32" s="20" customFormat="1">
      <c r="T2694" s="23"/>
      <c r="U2694"/>
      <c r="V2694"/>
      <c r="W2694"/>
      <c r="X2694"/>
      <c r="Y2694"/>
      <c r="Z2694"/>
      <c r="AA2694"/>
      <c r="AB2694"/>
      <c r="AC2694"/>
      <c r="AD2694"/>
      <c r="AE2694"/>
      <c r="AF2694"/>
    </row>
    <row r="2695" spans="1:32" s="20" customFormat="1">
      <c r="T2695" s="23"/>
      <c r="U2695"/>
      <c r="V2695"/>
      <c r="W2695"/>
      <c r="X2695"/>
      <c r="Y2695"/>
      <c r="Z2695"/>
      <c r="AA2695"/>
      <c r="AB2695"/>
      <c r="AC2695"/>
      <c r="AD2695"/>
      <c r="AE2695"/>
      <c r="AF2695"/>
    </row>
    <row r="2696" spans="1:32" s="20" customFormat="1">
      <c r="T2696" s="23"/>
      <c r="U2696"/>
      <c r="V2696"/>
      <c r="W2696"/>
      <c r="X2696"/>
      <c r="Y2696"/>
      <c r="Z2696"/>
      <c r="AA2696"/>
      <c r="AB2696"/>
      <c r="AC2696"/>
      <c r="AD2696"/>
      <c r="AE2696"/>
      <c r="AF2696"/>
    </row>
    <row r="2697" spans="1:32" s="20" customFormat="1">
      <c r="T2697" s="23"/>
      <c r="U2697"/>
      <c r="V2697"/>
      <c r="W2697"/>
      <c r="X2697"/>
      <c r="Y2697"/>
      <c r="Z2697"/>
      <c r="AA2697"/>
      <c r="AB2697"/>
      <c r="AC2697"/>
      <c r="AD2697"/>
      <c r="AE2697"/>
      <c r="AF2697"/>
    </row>
    <row r="2698" spans="1:32" s="20" customFormat="1">
      <c r="T2698" s="23"/>
      <c r="U2698"/>
      <c r="V2698"/>
      <c r="W2698"/>
      <c r="X2698"/>
      <c r="Y2698"/>
      <c r="Z2698"/>
      <c r="AA2698"/>
      <c r="AB2698"/>
      <c r="AC2698"/>
      <c r="AD2698"/>
      <c r="AE2698"/>
      <c r="AF2698"/>
    </row>
    <row r="2699" spans="1:32" s="20" customFormat="1">
      <c r="T2699" s="23"/>
      <c r="U2699"/>
      <c r="V2699"/>
      <c r="W2699"/>
      <c r="X2699"/>
      <c r="Y2699"/>
      <c r="Z2699"/>
      <c r="AA2699"/>
      <c r="AB2699"/>
      <c r="AC2699"/>
      <c r="AD2699"/>
      <c r="AE2699"/>
      <c r="AF2699"/>
    </row>
    <row r="2700" spans="1:32" s="20" customFormat="1">
      <c r="T2700" s="23"/>
      <c r="U2700"/>
      <c r="V2700"/>
      <c r="W2700"/>
      <c r="X2700"/>
      <c r="Y2700"/>
      <c r="Z2700"/>
      <c r="AA2700"/>
      <c r="AB2700"/>
      <c r="AC2700"/>
      <c r="AD2700"/>
      <c r="AE2700"/>
      <c r="AF2700"/>
    </row>
    <row r="2701" spans="1:32" s="20" customFormat="1">
      <c r="T2701" s="23"/>
      <c r="U2701"/>
      <c r="V2701"/>
      <c r="W2701"/>
      <c r="X2701"/>
      <c r="Y2701"/>
      <c r="Z2701"/>
      <c r="AA2701"/>
      <c r="AB2701"/>
      <c r="AC2701"/>
      <c r="AD2701"/>
      <c r="AE2701"/>
      <c r="AF2701"/>
    </row>
    <row r="2702" spans="1:32" s="20" customFormat="1">
      <c r="T2702" s="23"/>
      <c r="U2702"/>
      <c r="V2702"/>
      <c r="W2702"/>
      <c r="X2702"/>
      <c r="Y2702"/>
      <c r="Z2702"/>
      <c r="AA2702"/>
      <c r="AB2702"/>
      <c r="AC2702"/>
      <c r="AD2702"/>
      <c r="AE2702"/>
      <c r="AF2702"/>
    </row>
    <row r="2703" spans="1:32" s="20" customFormat="1">
      <c r="T2703" s="23"/>
      <c r="U2703"/>
      <c r="V2703"/>
      <c r="W2703"/>
      <c r="X2703"/>
      <c r="Y2703"/>
      <c r="Z2703"/>
      <c r="AA2703"/>
      <c r="AB2703"/>
      <c r="AC2703"/>
      <c r="AD2703"/>
      <c r="AE2703"/>
      <c r="AF2703"/>
    </row>
    <row r="2704" spans="1:32" s="20" customFormat="1">
      <c r="T2704" s="23"/>
      <c r="U2704"/>
      <c r="V2704"/>
      <c r="W2704"/>
      <c r="X2704"/>
      <c r="Y2704"/>
      <c r="Z2704"/>
      <c r="AA2704"/>
      <c r="AB2704"/>
      <c r="AC2704"/>
      <c r="AD2704"/>
      <c r="AE2704"/>
      <c r="AF2704"/>
    </row>
    <row r="2705" spans="20:32" s="20" customFormat="1">
      <c r="T2705" s="23"/>
      <c r="U2705"/>
      <c r="V2705"/>
      <c r="W2705"/>
      <c r="X2705"/>
      <c r="Y2705"/>
      <c r="Z2705"/>
      <c r="AA2705"/>
      <c r="AB2705"/>
      <c r="AC2705"/>
      <c r="AD2705"/>
      <c r="AE2705"/>
      <c r="AF2705"/>
    </row>
    <row r="2706" spans="20:32" s="20" customFormat="1">
      <c r="T2706" s="23"/>
      <c r="U2706"/>
      <c r="V2706"/>
      <c r="W2706"/>
      <c r="X2706"/>
      <c r="Y2706"/>
      <c r="Z2706"/>
      <c r="AA2706"/>
      <c r="AB2706"/>
      <c r="AC2706"/>
      <c r="AD2706"/>
      <c r="AE2706"/>
      <c r="AF2706"/>
    </row>
    <row r="2707" spans="20:32" s="20" customFormat="1">
      <c r="T2707" s="23"/>
      <c r="U2707"/>
      <c r="V2707"/>
      <c r="W2707"/>
      <c r="X2707"/>
      <c r="Y2707"/>
      <c r="Z2707"/>
      <c r="AA2707"/>
      <c r="AB2707"/>
      <c r="AC2707"/>
      <c r="AD2707"/>
      <c r="AE2707"/>
      <c r="AF2707"/>
    </row>
    <row r="2708" spans="20:32" s="20" customFormat="1">
      <c r="T2708" s="23"/>
      <c r="U2708"/>
      <c r="V2708"/>
      <c r="W2708"/>
      <c r="X2708"/>
      <c r="Y2708"/>
      <c r="Z2708"/>
      <c r="AA2708"/>
      <c r="AB2708"/>
      <c r="AC2708"/>
      <c r="AD2708"/>
      <c r="AE2708"/>
      <c r="AF2708"/>
    </row>
    <row r="2709" spans="20:32" s="20" customFormat="1">
      <c r="T2709" s="23"/>
      <c r="U2709"/>
      <c r="V2709"/>
      <c r="W2709"/>
      <c r="X2709"/>
      <c r="Y2709"/>
      <c r="Z2709"/>
      <c r="AA2709"/>
      <c r="AB2709"/>
      <c r="AC2709"/>
      <c r="AD2709"/>
      <c r="AE2709"/>
      <c r="AF2709"/>
    </row>
    <row r="2710" spans="20:32" s="20" customFormat="1">
      <c r="T2710" s="23"/>
      <c r="U2710"/>
      <c r="V2710"/>
      <c r="W2710"/>
      <c r="X2710"/>
      <c r="Y2710"/>
      <c r="Z2710"/>
      <c r="AA2710"/>
      <c r="AB2710"/>
      <c r="AC2710"/>
      <c r="AD2710"/>
      <c r="AE2710"/>
      <c r="AF2710"/>
    </row>
    <row r="2711" spans="20:32" s="20" customFormat="1">
      <c r="T2711" s="23"/>
      <c r="U2711"/>
      <c r="V2711"/>
      <c r="W2711"/>
      <c r="X2711"/>
      <c r="Y2711"/>
      <c r="Z2711"/>
      <c r="AA2711"/>
      <c r="AB2711"/>
      <c r="AC2711"/>
      <c r="AD2711"/>
      <c r="AE2711"/>
      <c r="AF2711"/>
    </row>
    <row r="2712" spans="20:32" s="20" customFormat="1">
      <c r="T2712" s="23"/>
      <c r="U2712"/>
      <c r="V2712"/>
      <c r="W2712"/>
      <c r="X2712"/>
      <c r="Y2712"/>
      <c r="Z2712"/>
      <c r="AA2712"/>
      <c r="AB2712"/>
      <c r="AC2712"/>
      <c r="AD2712"/>
      <c r="AE2712"/>
      <c r="AF2712"/>
    </row>
    <row r="2713" spans="20:32" s="20" customFormat="1">
      <c r="T2713" s="23"/>
      <c r="U2713"/>
      <c r="V2713"/>
      <c r="W2713"/>
      <c r="X2713"/>
      <c r="Y2713"/>
      <c r="Z2713"/>
      <c r="AA2713"/>
      <c r="AB2713"/>
      <c r="AC2713"/>
      <c r="AD2713"/>
      <c r="AE2713"/>
      <c r="AF2713"/>
    </row>
    <row r="2714" spans="20:32" s="20" customFormat="1">
      <c r="T2714" s="23"/>
      <c r="U2714"/>
      <c r="V2714"/>
      <c r="W2714"/>
      <c r="X2714"/>
      <c r="Y2714"/>
      <c r="Z2714"/>
      <c r="AA2714"/>
      <c r="AB2714"/>
      <c r="AC2714"/>
      <c r="AD2714"/>
      <c r="AE2714"/>
      <c r="AF2714"/>
    </row>
    <row r="2715" spans="20:32" s="20" customFormat="1">
      <c r="T2715" s="23"/>
      <c r="U2715"/>
      <c r="V2715"/>
      <c r="W2715"/>
      <c r="X2715"/>
      <c r="Y2715"/>
      <c r="Z2715"/>
      <c r="AA2715"/>
      <c r="AB2715"/>
      <c r="AC2715"/>
      <c r="AD2715"/>
      <c r="AE2715"/>
      <c r="AF2715"/>
    </row>
    <row r="2716" spans="20:32" s="20" customFormat="1">
      <c r="T2716" s="23"/>
      <c r="U2716"/>
      <c r="V2716"/>
      <c r="W2716"/>
      <c r="X2716"/>
      <c r="Y2716"/>
      <c r="Z2716"/>
      <c r="AA2716"/>
      <c r="AB2716"/>
      <c r="AC2716"/>
      <c r="AD2716"/>
      <c r="AE2716"/>
      <c r="AF2716"/>
    </row>
    <row r="2717" spans="20:32" s="20" customFormat="1">
      <c r="T2717" s="23"/>
      <c r="U2717"/>
      <c r="V2717"/>
      <c r="W2717"/>
      <c r="X2717"/>
      <c r="Y2717"/>
      <c r="Z2717"/>
      <c r="AA2717"/>
      <c r="AB2717"/>
      <c r="AC2717"/>
      <c r="AD2717"/>
      <c r="AE2717"/>
      <c r="AF2717"/>
    </row>
    <row r="2718" spans="20:32" s="20" customFormat="1">
      <c r="T2718" s="23"/>
      <c r="U2718"/>
      <c r="V2718"/>
      <c r="W2718"/>
      <c r="X2718"/>
      <c r="Y2718"/>
      <c r="Z2718"/>
      <c r="AA2718"/>
      <c r="AB2718"/>
      <c r="AC2718"/>
      <c r="AD2718"/>
      <c r="AE2718"/>
      <c r="AF2718"/>
    </row>
    <row r="2719" spans="20:32" s="20" customFormat="1">
      <c r="T2719" s="23"/>
      <c r="U2719"/>
      <c r="V2719"/>
      <c r="W2719"/>
      <c r="X2719"/>
      <c r="Y2719"/>
      <c r="Z2719"/>
      <c r="AA2719"/>
      <c r="AB2719"/>
      <c r="AC2719"/>
      <c r="AD2719"/>
      <c r="AE2719"/>
      <c r="AF2719"/>
    </row>
    <row r="2720" spans="20:32" s="20" customFormat="1">
      <c r="T2720" s="23"/>
      <c r="U2720"/>
      <c r="V2720"/>
      <c r="W2720"/>
      <c r="X2720"/>
      <c r="Y2720"/>
      <c r="Z2720"/>
      <c r="AA2720"/>
      <c r="AB2720"/>
      <c r="AC2720"/>
      <c r="AD2720"/>
      <c r="AE2720"/>
      <c r="AF2720"/>
    </row>
    <row r="2721" spans="20:32" s="20" customFormat="1">
      <c r="T2721" s="23"/>
      <c r="U2721"/>
      <c r="V2721"/>
      <c r="W2721"/>
      <c r="X2721"/>
      <c r="Y2721"/>
      <c r="Z2721"/>
      <c r="AA2721"/>
      <c r="AB2721"/>
      <c r="AC2721"/>
      <c r="AD2721"/>
      <c r="AE2721"/>
      <c r="AF2721"/>
    </row>
    <row r="2722" spans="20:32" s="20" customFormat="1">
      <c r="T2722" s="23"/>
      <c r="U2722"/>
      <c r="V2722"/>
      <c r="W2722"/>
      <c r="X2722"/>
      <c r="Y2722"/>
      <c r="Z2722"/>
      <c r="AA2722"/>
      <c r="AB2722"/>
      <c r="AC2722"/>
      <c r="AD2722"/>
      <c r="AE2722"/>
      <c r="AF2722"/>
    </row>
    <row r="2723" spans="20:32" s="20" customFormat="1">
      <c r="T2723" s="23"/>
      <c r="U2723"/>
      <c r="V2723"/>
      <c r="W2723"/>
      <c r="X2723"/>
      <c r="Y2723"/>
      <c r="Z2723"/>
      <c r="AA2723"/>
      <c r="AB2723"/>
      <c r="AC2723"/>
      <c r="AD2723"/>
      <c r="AE2723"/>
      <c r="AF2723"/>
    </row>
    <row r="2724" spans="20:32" s="20" customFormat="1">
      <c r="T2724" s="23"/>
      <c r="U2724"/>
      <c r="V2724"/>
      <c r="W2724"/>
      <c r="X2724"/>
      <c r="Y2724"/>
      <c r="Z2724"/>
      <c r="AA2724"/>
      <c r="AB2724"/>
      <c r="AC2724"/>
      <c r="AD2724"/>
      <c r="AE2724"/>
      <c r="AF2724"/>
    </row>
    <row r="2725" spans="20:32" s="20" customFormat="1">
      <c r="T2725" s="23"/>
      <c r="U2725"/>
      <c r="V2725"/>
      <c r="W2725"/>
      <c r="X2725"/>
      <c r="Y2725"/>
      <c r="Z2725"/>
      <c r="AA2725"/>
      <c r="AB2725"/>
      <c r="AC2725"/>
      <c r="AD2725"/>
      <c r="AE2725"/>
      <c r="AF2725"/>
    </row>
    <row r="2726" spans="20:32" s="20" customFormat="1">
      <c r="T2726" s="23"/>
      <c r="U2726"/>
      <c r="V2726"/>
      <c r="W2726"/>
      <c r="X2726"/>
      <c r="Y2726"/>
      <c r="Z2726"/>
      <c r="AA2726"/>
      <c r="AB2726"/>
      <c r="AC2726"/>
      <c r="AD2726"/>
      <c r="AE2726"/>
      <c r="AF2726"/>
    </row>
    <row r="2727" spans="20:32" s="20" customFormat="1">
      <c r="T2727" s="23"/>
      <c r="U2727"/>
      <c r="V2727"/>
      <c r="W2727"/>
      <c r="X2727"/>
      <c r="Y2727"/>
      <c r="Z2727"/>
      <c r="AA2727"/>
      <c r="AB2727"/>
      <c r="AC2727"/>
      <c r="AD2727"/>
      <c r="AE2727"/>
      <c r="AF2727"/>
    </row>
    <row r="2728" spans="20:32" s="20" customFormat="1">
      <c r="T2728" s="23"/>
      <c r="U2728"/>
      <c r="V2728"/>
      <c r="W2728"/>
      <c r="X2728"/>
      <c r="Y2728"/>
      <c r="Z2728"/>
      <c r="AA2728"/>
      <c r="AB2728"/>
      <c r="AC2728"/>
      <c r="AD2728"/>
      <c r="AE2728"/>
      <c r="AF2728"/>
    </row>
    <row r="2729" spans="20:32" s="20" customFormat="1">
      <c r="T2729" s="23"/>
      <c r="U2729"/>
      <c r="V2729"/>
      <c r="W2729"/>
      <c r="X2729"/>
      <c r="Y2729"/>
      <c r="Z2729"/>
      <c r="AA2729"/>
      <c r="AB2729"/>
      <c r="AC2729"/>
      <c r="AD2729"/>
      <c r="AE2729"/>
      <c r="AF2729"/>
    </row>
    <row r="2730" spans="20:32" s="20" customFormat="1">
      <c r="T2730" s="23"/>
      <c r="U2730"/>
      <c r="V2730"/>
      <c r="W2730"/>
      <c r="X2730"/>
      <c r="Y2730"/>
      <c r="Z2730"/>
      <c r="AA2730"/>
      <c r="AB2730"/>
      <c r="AC2730"/>
      <c r="AD2730"/>
      <c r="AE2730"/>
      <c r="AF2730"/>
    </row>
    <row r="2731" spans="20:32" s="20" customFormat="1">
      <c r="T2731" s="23"/>
      <c r="U2731"/>
      <c r="V2731"/>
      <c r="W2731"/>
      <c r="X2731"/>
      <c r="Y2731"/>
      <c r="Z2731"/>
      <c r="AA2731"/>
      <c r="AB2731"/>
      <c r="AC2731"/>
      <c r="AD2731"/>
      <c r="AE2731"/>
      <c r="AF2731"/>
    </row>
    <row r="2732" spans="20:32" s="20" customFormat="1">
      <c r="T2732" s="23"/>
      <c r="U2732"/>
      <c r="V2732"/>
      <c r="W2732"/>
      <c r="X2732"/>
      <c r="Y2732"/>
      <c r="Z2732"/>
      <c r="AA2732"/>
      <c r="AB2732"/>
      <c r="AC2732"/>
      <c r="AD2732"/>
      <c r="AE2732"/>
      <c r="AF2732"/>
    </row>
    <row r="2733" spans="20:32" s="20" customFormat="1">
      <c r="T2733" s="23"/>
      <c r="U2733"/>
      <c r="V2733"/>
      <c r="W2733"/>
      <c r="X2733"/>
      <c r="Y2733"/>
      <c r="Z2733"/>
      <c r="AA2733"/>
      <c r="AB2733"/>
      <c r="AC2733"/>
      <c r="AD2733"/>
      <c r="AE2733"/>
      <c r="AF2733"/>
    </row>
    <row r="2734" spans="20:32" s="20" customFormat="1">
      <c r="T2734" s="23"/>
      <c r="U2734"/>
      <c r="V2734"/>
      <c r="W2734"/>
      <c r="X2734"/>
      <c r="Y2734"/>
      <c r="Z2734"/>
      <c r="AA2734"/>
      <c r="AB2734"/>
      <c r="AC2734"/>
      <c r="AD2734"/>
      <c r="AE2734"/>
      <c r="AF2734"/>
    </row>
    <row r="2735" spans="20:32" s="20" customFormat="1">
      <c r="T2735" s="23"/>
      <c r="U2735"/>
      <c r="V2735"/>
      <c r="W2735"/>
      <c r="X2735"/>
      <c r="Y2735"/>
      <c r="Z2735"/>
      <c r="AA2735"/>
      <c r="AB2735"/>
      <c r="AC2735"/>
      <c r="AD2735"/>
      <c r="AE2735"/>
      <c r="AF2735"/>
    </row>
    <row r="2736" spans="20:32" s="20" customFormat="1">
      <c r="T2736" s="23"/>
      <c r="U2736"/>
      <c r="V2736"/>
      <c r="W2736"/>
      <c r="X2736"/>
      <c r="Y2736"/>
      <c r="Z2736"/>
      <c r="AA2736"/>
      <c r="AB2736"/>
      <c r="AC2736"/>
      <c r="AD2736"/>
      <c r="AE2736"/>
      <c r="AF2736"/>
    </row>
    <row r="2737" spans="20:32" s="20" customFormat="1">
      <c r="T2737" s="23"/>
      <c r="U2737"/>
      <c r="V2737"/>
      <c r="W2737"/>
      <c r="X2737"/>
      <c r="Y2737"/>
      <c r="Z2737"/>
      <c r="AA2737"/>
      <c r="AB2737"/>
      <c r="AC2737"/>
      <c r="AD2737"/>
      <c r="AE2737"/>
      <c r="AF2737"/>
    </row>
    <row r="2738" spans="20:32" s="20" customFormat="1">
      <c r="T2738" s="23"/>
      <c r="U2738"/>
      <c r="V2738"/>
      <c r="W2738"/>
      <c r="X2738"/>
      <c r="Y2738"/>
      <c r="Z2738"/>
      <c r="AA2738"/>
      <c r="AB2738"/>
      <c r="AC2738"/>
      <c r="AD2738"/>
      <c r="AE2738"/>
      <c r="AF2738"/>
    </row>
    <row r="2739" spans="20:32" s="20" customFormat="1">
      <c r="T2739" s="23"/>
      <c r="U2739"/>
      <c r="V2739"/>
      <c r="W2739"/>
      <c r="X2739"/>
      <c r="Y2739"/>
      <c r="Z2739"/>
      <c r="AA2739"/>
      <c r="AB2739"/>
      <c r="AC2739"/>
      <c r="AD2739"/>
      <c r="AE2739"/>
      <c r="AF2739"/>
    </row>
    <row r="2740" spans="20:32" s="20" customFormat="1">
      <c r="T2740" s="23"/>
      <c r="U2740"/>
      <c r="V2740"/>
      <c r="W2740"/>
      <c r="X2740"/>
      <c r="Y2740"/>
      <c r="Z2740"/>
      <c r="AA2740"/>
      <c r="AB2740"/>
      <c r="AC2740"/>
      <c r="AD2740"/>
      <c r="AE2740"/>
      <c r="AF2740"/>
    </row>
    <row r="2741" spans="20:32" s="20" customFormat="1">
      <c r="T2741" s="23"/>
      <c r="U2741"/>
      <c r="V2741"/>
      <c r="W2741"/>
      <c r="X2741"/>
      <c r="Y2741"/>
      <c r="Z2741"/>
      <c r="AA2741"/>
      <c r="AB2741"/>
      <c r="AC2741"/>
      <c r="AD2741"/>
      <c r="AE2741"/>
      <c r="AF2741"/>
    </row>
    <row r="2742" spans="20:32" s="20" customFormat="1">
      <c r="T2742" s="23"/>
      <c r="U2742"/>
      <c r="V2742"/>
      <c r="W2742"/>
      <c r="X2742"/>
      <c r="Y2742"/>
      <c r="Z2742"/>
      <c r="AA2742"/>
      <c r="AB2742"/>
      <c r="AC2742"/>
      <c r="AD2742"/>
      <c r="AE2742"/>
      <c r="AF2742"/>
    </row>
    <row r="2743" spans="20:32" s="20" customFormat="1">
      <c r="T2743" s="23"/>
      <c r="U2743"/>
      <c r="V2743"/>
      <c r="W2743"/>
      <c r="X2743"/>
      <c r="Y2743"/>
      <c r="Z2743"/>
      <c r="AA2743"/>
      <c r="AB2743"/>
      <c r="AC2743"/>
      <c r="AD2743"/>
      <c r="AE2743"/>
      <c r="AF2743"/>
    </row>
  </sheetData>
  <mergeCells count="3">
    <mergeCell ref="C1:T1"/>
    <mergeCell ref="C2:T2"/>
    <mergeCell ref="C3:T3"/>
  </mergeCells>
  <pageMargins left="0.35433070866141736" right="0.35433070866141736" top="0.39370078740157483" bottom="0.59055118110236227" header="0.51181102362204722" footer="0.31496062992125984"/>
  <pageSetup paperSize="5" scale="43" fitToHeight="200" pageOrder="overThenDown" orientation="landscape" horizontalDpi="4294967294" verticalDpi="4294967294" r:id="rId1"/>
  <headerFooter alignWithMargins="0">
    <oddFooter>Página &amp;P</oddFooter>
  </headerFooter>
  <ignoredErrors>
    <ignoredError sqref="H1780"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 </vt:lpstr>
      <vt:lpstr>'Hoja1 '!Área_de_impresión</vt:lpstr>
      <vt:lpstr>'Hoja1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Burlando</dc:creator>
  <cp:lastModifiedBy>Maria V. Spada</cp:lastModifiedBy>
  <cp:lastPrinted>2016-08-29T14:01:50Z</cp:lastPrinted>
  <dcterms:created xsi:type="dcterms:W3CDTF">2016-08-11T14:31:03Z</dcterms:created>
  <dcterms:modified xsi:type="dcterms:W3CDTF">2016-10-18T20:09:14Z</dcterms:modified>
</cp:coreProperties>
</file>