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2025\Informe Trimestral Empresas Públicas\II Trimestre\Informe\"/>
    </mc:Choice>
  </mc:AlternateContent>
  <xr:revisionPtr revIDLastSave="0" documentId="13_ncr:1_{DC2177DB-F1B0-454C-8096-C3A59D2693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 TRIMESTRE 2025" sheetId="5" r:id="rId1"/>
  </sheets>
  <definedNames>
    <definedName name="_xlnm.Print_Titles" localSheetId="0">'II TRIMESTRE 2025'!$A:$B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36" i="5" l="1"/>
  <c r="AI37" i="5" l="1"/>
  <c r="AI38" i="5"/>
  <c r="AI43" i="5"/>
  <c r="AI41" i="5"/>
  <c r="AI42" i="5"/>
  <c r="H3" i="5" l="1"/>
  <c r="N3" i="5"/>
  <c r="C3" i="5"/>
  <c r="E3" i="5"/>
  <c r="F3" i="5"/>
  <c r="I3" i="5"/>
  <c r="J3" i="5"/>
  <c r="K3" i="5"/>
  <c r="L3" i="5"/>
  <c r="M3" i="5"/>
  <c r="P3" i="5"/>
  <c r="R3" i="5"/>
  <c r="S3" i="5"/>
  <c r="T3" i="5"/>
  <c r="U3" i="5"/>
  <c r="X3" i="5"/>
  <c r="Z3" i="5"/>
  <c r="AA3" i="5"/>
  <c r="AB3" i="5"/>
  <c r="AC3" i="5"/>
  <c r="D3" i="5"/>
  <c r="AG3" i="5"/>
  <c r="AH3" i="5"/>
  <c r="Q3" i="5"/>
  <c r="Y3" i="5"/>
  <c r="AF3" i="5"/>
  <c r="G3" i="5"/>
  <c r="O3" i="5"/>
  <c r="V3" i="5"/>
  <c r="W3" i="5"/>
  <c r="AD3" i="5"/>
  <c r="AE3" i="5"/>
  <c r="C10" i="5"/>
  <c r="E10" i="5"/>
  <c r="J10" i="5"/>
  <c r="K10" i="5"/>
  <c r="R10" i="5"/>
  <c r="S10" i="5"/>
  <c r="Z10" i="5"/>
  <c r="AA10" i="5"/>
  <c r="AG10" i="5"/>
  <c r="AH10" i="5"/>
  <c r="G10" i="5"/>
  <c r="H10" i="5"/>
  <c r="I10" i="5"/>
  <c r="L10" i="5"/>
  <c r="N10" i="5"/>
  <c r="O10" i="5"/>
  <c r="P10" i="5"/>
  <c r="Q10" i="5"/>
  <c r="T10" i="5"/>
  <c r="V10" i="5"/>
  <c r="W10" i="5"/>
  <c r="X10" i="5"/>
  <c r="Y10" i="5"/>
  <c r="AB10" i="5"/>
  <c r="AD10" i="5"/>
  <c r="AE10" i="5"/>
  <c r="D10" i="5"/>
  <c r="AF10" i="5"/>
  <c r="F10" i="5"/>
  <c r="M10" i="5"/>
  <c r="U10" i="5"/>
  <c r="AC10" i="5"/>
  <c r="C14" i="5"/>
  <c r="E14" i="5"/>
  <c r="F14" i="5"/>
  <c r="J14" i="5"/>
  <c r="K14" i="5"/>
  <c r="M14" i="5"/>
  <c r="R14" i="5"/>
  <c r="S14" i="5"/>
  <c r="U14" i="5"/>
  <c r="Z14" i="5"/>
  <c r="AA14" i="5"/>
  <c r="AC14" i="5"/>
  <c r="AG14" i="5"/>
  <c r="AH14" i="5"/>
  <c r="G14" i="5"/>
  <c r="H14" i="5"/>
  <c r="I14" i="5"/>
  <c r="L14" i="5"/>
  <c r="N14" i="5"/>
  <c r="O14" i="5"/>
  <c r="P14" i="5"/>
  <c r="Q14" i="5"/>
  <c r="T14" i="5"/>
  <c r="V14" i="5"/>
  <c r="W14" i="5"/>
  <c r="X14" i="5"/>
  <c r="Y14" i="5"/>
  <c r="AB14" i="5"/>
  <c r="AD14" i="5"/>
  <c r="AE14" i="5"/>
  <c r="D14" i="5"/>
  <c r="AF14" i="5"/>
  <c r="G22" i="5"/>
  <c r="H22" i="5"/>
  <c r="N22" i="5"/>
  <c r="O22" i="5"/>
  <c r="Q22" i="5"/>
  <c r="V22" i="5"/>
  <c r="W22" i="5"/>
  <c r="Y22" i="5"/>
  <c r="AD22" i="5"/>
  <c r="AE22" i="5"/>
  <c r="AF22" i="5"/>
  <c r="C22" i="5"/>
  <c r="E22" i="5"/>
  <c r="F22" i="5"/>
  <c r="I22" i="5"/>
  <c r="J22" i="5"/>
  <c r="K22" i="5"/>
  <c r="L22" i="5"/>
  <c r="M22" i="5"/>
  <c r="P22" i="5"/>
  <c r="R22" i="5"/>
  <c r="S22" i="5"/>
  <c r="T22" i="5"/>
  <c r="U22" i="5"/>
  <c r="X22" i="5"/>
  <c r="Z22" i="5"/>
  <c r="AA22" i="5"/>
  <c r="AB22" i="5"/>
  <c r="AC22" i="5"/>
  <c r="D22" i="5"/>
  <c r="AG22" i="5"/>
  <c r="AH22" i="5"/>
  <c r="E26" i="5"/>
  <c r="K26" i="5"/>
  <c r="Q26" i="5"/>
  <c r="S26" i="5"/>
  <c r="Y26" i="5"/>
  <c r="AA26" i="5"/>
  <c r="AF26" i="5"/>
  <c r="AH26" i="5"/>
  <c r="C26" i="5"/>
  <c r="F26" i="5"/>
  <c r="G26" i="5"/>
  <c r="H26" i="5"/>
  <c r="J26" i="5"/>
  <c r="L26" i="5"/>
  <c r="M26" i="5"/>
  <c r="N26" i="5"/>
  <c r="O26" i="5"/>
  <c r="R26" i="5"/>
  <c r="T26" i="5"/>
  <c r="U26" i="5"/>
  <c r="V26" i="5"/>
  <c r="W26" i="5"/>
  <c r="Z26" i="5"/>
  <c r="AB26" i="5"/>
  <c r="AC26" i="5"/>
  <c r="AD26" i="5"/>
  <c r="AE26" i="5"/>
  <c r="AG26" i="5"/>
  <c r="I26" i="5"/>
  <c r="P26" i="5"/>
  <c r="X26" i="5"/>
  <c r="D26" i="5"/>
  <c r="AI3" i="5" l="1"/>
  <c r="Z9" i="5"/>
  <c r="F9" i="5"/>
  <c r="F20" i="5" s="1"/>
  <c r="J9" i="5"/>
  <c r="E9" i="5"/>
  <c r="E20" i="5" s="1"/>
  <c r="AC9" i="5"/>
  <c r="AC20" i="5" s="1"/>
  <c r="AA9" i="5"/>
  <c r="AA20" i="5" s="1"/>
  <c r="M9" i="5"/>
  <c r="M20" i="5" s="1"/>
  <c r="S9" i="5"/>
  <c r="S20" i="5" s="1"/>
  <c r="R9" i="5"/>
  <c r="R20" i="5" s="1"/>
  <c r="K9" i="5"/>
  <c r="K20" i="5" s="1"/>
  <c r="AH9" i="5"/>
  <c r="AH20" i="5" s="1"/>
  <c r="U9" i="5"/>
  <c r="U20" i="5" s="1"/>
  <c r="AG9" i="5"/>
  <c r="AG20" i="5" s="1"/>
  <c r="C9" i="5"/>
  <c r="C20" i="5" s="1"/>
  <c r="AB9" i="5"/>
  <c r="AB20" i="5" s="1"/>
  <c r="T9" i="5"/>
  <c r="T20" i="5" s="1"/>
  <c r="L9" i="5"/>
  <c r="L20" i="5" s="1"/>
  <c r="AF9" i="5"/>
  <c r="AF20" i="5" s="1"/>
  <c r="Y9" i="5"/>
  <c r="Y20" i="5" s="1"/>
  <c r="Q9" i="5"/>
  <c r="Q20" i="5" s="1"/>
  <c r="D9" i="5"/>
  <c r="D20" i="5" s="1"/>
  <c r="X9" i="5"/>
  <c r="X20" i="5" s="1"/>
  <c r="P9" i="5"/>
  <c r="P20" i="5" s="1"/>
  <c r="I9" i="5"/>
  <c r="I20" i="5" s="1"/>
  <c r="Z20" i="5"/>
  <c r="J20" i="5"/>
  <c r="AE9" i="5"/>
  <c r="AE20" i="5" s="1"/>
  <c r="W9" i="5"/>
  <c r="W20" i="5" s="1"/>
  <c r="O9" i="5"/>
  <c r="O20" i="5" s="1"/>
  <c r="H9" i="5"/>
  <c r="H20" i="5" s="1"/>
  <c r="AD9" i="5"/>
  <c r="AD20" i="5" s="1"/>
  <c r="V9" i="5"/>
  <c r="V20" i="5" s="1"/>
  <c r="N9" i="5"/>
  <c r="N20" i="5" s="1"/>
  <c r="G9" i="5"/>
  <c r="G20" i="5" s="1"/>
  <c r="AC40" i="5"/>
  <c r="U40" i="5"/>
  <c r="M40" i="5"/>
  <c r="F40" i="5"/>
  <c r="AF35" i="5"/>
  <c r="Y35" i="5"/>
  <c r="R35" i="5"/>
  <c r="Q35" i="5"/>
  <c r="G35" i="5"/>
  <c r="Z35" i="5"/>
  <c r="U35" i="5"/>
  <c r="F35" i="5"/>
  <c r="Z32" i="5"/>
  <c r="AG32" i="5" l="1"/>
  <c r="R32" i="5"/>
  <c r="R31" i="5"/>
  <c r="N33" i="5"/>
  <c r="E32" i="5"/>
  <c r="C35" i="5"/>
  <c r="J35" i="5"/>
  <c r="AG35" i="5"/>
  <c r="C40" i="5"/>
  <c r="J40" i="5"/>
  <c r="R40" i="5"/>
  <c r="Z40" i="5"/>
  <c r="AG40" i="5"/>
  <c r="C30" i="5"/>
  <c r="Z33" i="5"/>
  <c r="E31" i="5"/>
  <c r="K30" i="5"/>
  <c r="S31" i="5"/>
  <c r="AH31" i="5"/>
  <c r="Y30" i="5"/>
  <c r="M35" i="5"/>
  <c r="AC35" i="5"/>
  <c r="E40" i="5"/>
  <c r="K40" i="5"/>
  <c r="S40" i="5"/>
  <c r="AA40" i="5"/>
  <c r="Q40" i="5"/>
  <c r="Y40" i="5"/>
  <c r="AF40" i="5"/>
  <c r="N35" i="5"/>
  <c r="V35" i="5"/>
  <c r="AD35" i="5"/>
  <c r="H35" i="5"/>
  <c r="O35" i="5"/>
  <c r="W35" i="5"/>
  <c r="W30" i="5"/>
  <c r="G32" i="5"/>
  <c r="V32" i="5"/>
  <c r="H40" i="5"/>
  <c r="W40" i="5"/>
  <c r="F31" i="5"/>
  <c r="M31" i="5"/>
  <c r="I40" i="5"/>
  <c r="P40" i="5"/>
  <c r="X40" i="5"/>
  <c r="D40" i="5"/>
  <c r="L40" i="5"/>
  <c r="T40" i="5"/>
  <c r="AB40" i="5"/>
  <c r="V31" i="5"/>
  <c r="O30" i="5"/>
  <c r="AE31" i="5"/>
  <c r="N32" i="5"/>
  <c r="AD32" i="5"/>
  <c r="O40" i="5"/>
  <c r="AE40" i="5"/>
  <c r="I32" i="5"/>
  <c r="P32" i="5"/>
  <c r="X32" i="5"/>
  <c r="D32" i="5"/>
  <c r="T31" i="5"/>
  <c r="AB31" i="5"/>
  <c r="E35" i="5"/>
  <c r="K35" i="5"/>
  <c r="S35" i="5"/>
  <c r="AA35" i="5"/>
  <c r="AH35" i="5"/>
  <c r="U31" i="5"/>
  <c r="C32" i="5"/>
  <c r="AH40" i="5"/>
  <c r="J32" i="5"/>
  <c r="AE35" i="5"/>
  <c r="I35" i="5"/>
  <c r="P35" i="5"/>
  <c r="X35" i="5"/>
  <c r="D35" i="5"/>
  <c r="L35" i="5"/>
  <c r="T35" i="5"/>
  <c r="AB35" i="5"/>
  <c r="G40" i="5"/>
  <c r="N40" i="5"/>
  <c r="V40" i="5"/>
  <c r="AD40" i="5"/>
  <c r="H32" i="5"/>
  <c r="W32" i="5"/>
  <c r="AF32" i="5"/>
  <c r="AD31" i="5"/>
  <c r="C33" i="5"/>
  <c r="J31" i="5"/>
  <c r="J33" i="5"/>
  <c r="J30" i="5"/>
  <c r="R33" i="5"/>
  <c r="R30" i="5"/>
  <c r="Z31" i="5"/>
  <c r="Z30" i="5"/>
  <c r="AG31" i="5"/>
  <c r="AG33" i="5"/>
  <c r="AG30" i="5"/>
  <c r="H31" i="5"/>
  <c r="H33" i="5"/>
  <c r="H30" i="5"/>
  <c r="S30" i="5"/>
  <c r="AA31" i="5"/>
  <c r="AA30" i="5"/>
  <c r="Q30" i="5"/>
  <c r="AF30" i="5"/>
  <c r="AF31" i="5"/>
  <c r="AF33" i="5"/>
  <c r="L31" i="5"/>
  <c r="L33" i="5"/>
  <c r="L30" i="5"/>
  <c r="T30" i="5"/>
  <c r="I30" i="5"/>
  <c r="I31" i="5"/>
  <c r="P30" i="5"/>
  <c r="P33" i="5"/>
  <c r="P31" i="5"/>
  <c r="X30" i="5"/>
  <c r="K32" i="5"/>
  <c r="S32" i="5"/>
  <c r="AA32" i="5"/>
  <c r="AH32" i="5"/>
  <c r="F30" i="5"/>
  <c r="AC30" i="5"/>
  <c r="U30" i="5"/>
  <c r="G30" i="5"/>
  <c r="AD30" i="5"/>
  <c r="M30" i="5"/>
  <c r="AD33" i="5"/>
  <c r="AI40" i="5" l="1"/>
  <c r="Y32" i="5"/>
  <c r="Y33" i="5"/>
  <c r="Q32" i="5"/>
  <c r="Q33" i="5"/>
  <c r="N31" i="5"/>
  <c r="N30" i="5"/>
  <c r="K31" i="5"/>
  <c r="AC32" i="5"/>
  <c r="W31" i="5"/>
  <c r="Y31" i="5"/>
  <c r="AH30" i="5"/>
  <c r="K33" i="5"/>
  <c r="M33" i="5"/>
  <c r="D31" i="5"/>
  <c r="C31" i="5"/>
  <c r="AE32" i="5"/>
  <c r="V30" i="5"/>
  <c r="E30" i="5"/>
  <c r="O31" i="5"/>
  <c r="AB33" i="5"/>
  <c r="W33" i="5"/>
  <c r="V33" i="5"/>
  <c r="AC31" i="5"/>
  <c r="Q31" i="5"/>
  <c r="O32" i="5"/>
  <c r="O33" i="5"/>
  <c r="U32" i="5"/>
  <c r="D30" i="5"/>
  <c r="I33" i="5"/>
  <c r="M32" i="5"/>
  <c r="AB32" i="5"/>
  <c r="D33" i="5"/>
  <c r="X33" i="5"/>
  <c r="AE30" i="5"/>
  <c r="T32" i="5"/>
  <c r="G33" i="5"/>
  <c r="X31" i="5"/>
  <c r="AE33" i="5"/>
  <c r="L32" i="5"/>
  <c r="AB30" i="5"/>
  <c r="AC33" i="5"/>
  <c r="T33" i="5"/>
  <c r="G31" i="5"/>
  <c r="E33" i="5"/>
  <c r="AA33" i="5"/>
  <c r="U33" i="5"/>
  <c r="S33" i="5"/>
  <c r="AH33" i="5"/>
  <c r="F32" i="5" l="1"/>
  <c r="F33" i="5"/>
  <c r="AI35" i="5" l="1"/>
  <c r="AI33" i="5"/>
  <c r="AI32" i="5"/>
  <c r="AI31" i="5"/>
  <c r="AI30" i="5"/>
  <c r="AI28" i="5"/>
  <c r="AI27" i="5"/>
  <c r="AI26" i="5"/>
  <c r="AI23" i="5"/>
  <c r="AI24" i="5"/>
  <c r="AI22" i="5"/>
  <c r="AI20" i="5"/>
  <c r="AI10" i="5"/>
  <c r="AI11" i="5"/>
  <c r="AI12" i="5"/>
  <c r="AI13" i="5"/>
  <c r="AI14" i="5"/>
  <c r="AI15" i="5"/>
  <c r="AI16" i="5"/>
  <c r="AI17" i="5"/>
  <c r="AI18" i="5"/>
  <c r="AI9" i="5"/>
  <c r="AI4" i="5"/>
  <c r="AI5" i="5"/>
  <c r="AI6" i="5"/>
  <c r="AI7" i="5"/>
</calcChain>
</file>

<file path=xl/sharedStrings.xml><?xml version="1.0" encoding="utf-8"?>
<sst xmlns="http://schemas.openxmlformats.org/spreadsheetml/2006/main" count="79" uniqueCount="76">
  <si>
    <t>AR-SAT</t>
  </si>
  <si>
    <t>FADEA</t>
  </si>
  <si>
    <t>TANDANOR</t>
  </si>
  <si>
    <t>YMAD</t>
  </si>
  <si>
    <t>CONCEPTO</t>
  </si>
  <si>
    <t>ADIF</t>
  </si>
  <si>
    <t>AEROL. ARG.</t>
  </si>
  <si>
    <t>BELGRANO CARGAS</t>
  </si>
  <si>
    <t>CASA DE MONEDA</t>
  </si>
  <si>
    <t>CORREO</t>
  </si>
  <si>
    <t>DECAHF</t>
  </si>
  <si>
    <t>EDUC.AR</t>
  </si>
  <si>
    <t>EANA</t>
  </si>
  <si>
    <t>NASA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</si>
  <si>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</si>
  <si>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</si>
  <si>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</si>
  <si>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</si>
  <si>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</si>
  <si>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</si>
  <si>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</si>
  <si>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</si>
  <si>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</si>
  <si>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</si>
  <si>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</si>
  <si>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</si>
  <si>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</si>
  <si>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</si>
  <si>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</si>
  <si>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</si>
  <si>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</si>
  <si>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</si>
  <si>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</si>
  <si>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</si>
  <si>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</si>
  <si>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</si>
  <si>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</si>
  <si>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</si>
  <si>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</si>
  <si>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</si>
  <si>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</si>
  <si>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</si>
  <si>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</si>
  <si>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</si>
  <si>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</si>
  <si>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</si>
  <si>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</si>
  <si>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</si>
  <si>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</si>
  <si>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</si>
  <si>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INTEA</t>
  </si>
  <si>
    <t>POLO TECNOL.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</si>
  <si>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</si>
  <si>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</si>
  <si>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</si>
  <si>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</si>
  <si>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</si>
  <si>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</si>
  <si>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</si>
  <si>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</si>
  <si>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</si>
  <si>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</si>
  <si>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</si>
  <si>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ENARSA</t>
  </si>
  <si>
    <t>LT 10 UNL</t>
  </si>
  <si>
    <t>FFMM</t>
  </si>
  <si>
    <t>AGP</t>
  </si>
  <si>
    <t>OPER. FERROV.</t>
  </si>
  <si>
    <t>FERROC. ARG.</t>
  </si>
  <si>
    <t>CONT. ARTÍST. E INFORM.</t>
  </si>
  <si>
    <t xml:space="preserve">APE </t>
  </si>
  <si>
    <t xml:space="preserve">CORREDORES VIALES </t>
  </si>
  <si>
    <t xml:space="preserve">DIOXITEK </t>
  </si>
  <si>
    <t xml:space="preserve">INTERCARGO </t>
  </si>
  <si>
    <t xml:space="preserve">PLAYAS FERROV. </t>
  </si>
  <si>
    <t xml:space="preserve">VENG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</si>
</sst>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,,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33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6" xfId="1" applyFont="1" applyBorder="1" applyAlignment="1">
      <alignment horizontal="left" vertical="top" wrapText="1"/>
    </xf>
    <xf numFmtId="0" fontId="5" fillId="0" borderId="5" xfId="0" applyFont="1" applyBorder="1" applyAlignment="1">
      <alignment horizontal="right"/>
    </xf>
    <xf numFmtId="0" fontId="5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Alignment="1">
      <alignment horizontal="right" vertical="top" wrapText="1"/>
    </xf>
    <xf numFmtId="165" fontId="4" fillId="0" borderId="0" xfId="1" applyNumberFormat="1" applyFont="1" applyAlignment="1">
      <alignment horizontal="right" vertical="top" wrapText="1"/>
    </xf>
    <xf numFmtId="165" fontId="4" fillId="0" borderId="6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8" xfId="1" applyFont="1" applyBorder="1" applyAlignment="1">
      <alignment horizontal="left" vertical="top" wrapText="1"/>
    </xf>
    <xf numFmtId="0" fontId="0" fillId="0" borderId="6" xfId="0" applyBorder="1"/>
    <xf numFmtId="0" fontId="0" fillId="0" borderId="5" xfId="0" applyBorder="1"/>
    <xf numFmtId="165" fontId="5" fillId="0" borderId="9" xfId="1" applyNumberFormat="1" applyFont="1" applyBorder="1" applyAlignment="1">
      <alignment horizontal="right" vertical="top" wrapText="1"/>
    </xf>
    <xf numFmtId="165" fontId="5" fillId="0" borderId="8" xfId="1" applyNumberFormat="1" applyFont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Border="1"/>
    <xf numFmtId="165" fontId="4" fillId="0" borderId="11" xfId="1" applyNumberFormat="1" applyFont="1" applyBorder="1" applyAlignment="1">
      <alignment horizontal="right" vertical="top" wrapText="1"/>
    </xf>
    <xf numFmtId="165" fontId="5" fillId="0" borderId="11" xfId="1" applyNumberFormat="1" applyFont="1" applyBorder="1" applyAlignment="1">
      <alignment horizontal="right" vertical="top" wrapText="1"/>
    </xf>
    <xf numFmtId="165" fontId="5" fillId="0" borderId="12" xfId="1" applyNumberFormat="1" applyFont="1" applyBorder="1" applyAlignment="1">
      <alignment horizontal="right" vertical="top" wrapText="1"/>
    </xf>
    <xf numFmtId="0" fontId="2" fillId="0" borderId="6" xfId="1" applyFont="1" applyBorder="1" applyAlignment="1">
      <alignment horizontal="center" vertical="center" wrapText="1"/>
    </xf>
    <xf numFmtId="166" fontId="0" fillId="0" borderId="0" xfId="3" applyNumberFormat="1" applyFont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4">
    <cellStyle name="Normal" xfId="0" builtinId="0"/>
    <cellStyle name="Normal_Hoja1" xfId="1" xr:uid="{00000000-0005-0000-0000-000001000000}"/>
    <cellStyle name="Porcentaje" xfId="3" builtinId="5"/>
    <cellStyle name="Título 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5"/>
  <sheetViews>
    <sheetView tabSelected="1" zoomScaleNormal="100" workbookViewId="0">
      <pane xSplit="2" ySplit="1" topLeftCell="P2" activePane="bottomRight" state="frozen"/>
      <selection pane="topRight" activeCell="C1" sqref="C1"/>
      <selection pane="bottomLeft" activeCell="A2" sqref="A2"/>
      <selection pane="bottomRight" activeCell="AF2" sqref="AF2"/>
    </sheetView>
  </sheetViews>
  <sheetFormatPr baseColWidth="10" defaultRowHeight="15" x14ac:dyDescent="0.25"/>
  <cols>
    <col min="1" max="1" width="4.28515625" customWidth="1"/>
    <col min="2" max="2" width="43.140625" customWidth="1"/>
    <col min="3" max="4" width="9.7109375" customWidth="1"/>
    <col min="5" max="5" width="9.42578125" customWidth="1"/>
    <col min="6" max="6" width="10.7109375" customWidth="1"/>
    <col min="7" max="7" width="9.42578125" customWidth="1"/>
    <col min="8" max="8" width="11" customWidth="1"/>
    <col min="9" max="9" width="10.7109375" bestFit="1" customWidth="1"/>
    <col min="10" max="10" width="10.85546875" customWidth="1"/>
    <col min="11" max="11" width="13.28515625" customWidth="1"/>
    <col min="12" max="12" width="13" customWidth="1"/>
    <col min="13" max="13" width="12.42578125" customWidth="1"/>
    <col min="14" max="14" width="10.7109375" customWidth="1"/>
    <col min="15" max="15" width="9.28515625" customWidth="1"/>
    <col min="16" max="16" width="9.5703125" customWidth="1"/>
    <col min="17" max="17" width="10" customWidth="1"/>
    <col min="18" max="18" width="10.7109375" bestFit="1" customWidth="1"/>
    <col min="19" max="19" width="10.42578125" customWidth="1"/>
    <col min="20" max="20" width="11.5703125" customWidth="1"/>
    <col min="21" max="21" width="9.7109375" customWidth="1"/>
    <col min="22" max="22" width="9.42578125" customWidth="1"/>
    <col min="23" max="23" width="12.5703125" customWidth="1"/>
    <col min="24" max="24" width="12.85546875" customWidth="1"/>
    <col min="25" max="25" width="12.5703125" customWidth="1"/>
    <col min="26" max="26" width="9" customWidth="1"/>
    <col min="27" max="27" width="9.140625" customWidth="1"/>
    <col min="28" max="29" width="9.7109375" customWidth="1"/>
    <col min="30" max="30" width="13" customWidth="1"/>
    <col min="31" max="31" width="11.28515625" customWidth="1"/>
    <col min="32" max="34" width="9.7109375" customWidth="1"/>
    <col min="35" max="35" width="11.7109375" bestFit="1" customWidth="1"/>
  </cols>
  <sheetData>
    <row r="1" spans="1:37" ht="35.25" customHeight="1" thickBot="1" x14ac:dyDescent="0.3">
      <c r="A1" s="31" t="s">
        <v>4</v>
      </c>
      <c r="B1" s="32"/>
      <c r="C1" s="14" t="s">
        <v>66</v>
      </c>
      <c r="D1" s="1" t="s">
        <v>70</v>
      </c>
      <c r="E1" s="1" t="s">
        <v>0</v>
      </c>
      <c r="F1" s="1" t="s">
        <v>49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69</v>
      </c>
      <c r="L1" s="1" t="s">
        <v>71</v>
      </c>
      <c r="M1" s="8" t="s">
        <v>9</v>
      </c>
      <c r="N1" s="1" t="s">
        <v>72</v>
      </c>
      <c r="O1" s="1" t="s">
        <v>10</v>
      </c>
      <c r="P1" s="1" t="s">
        <v>11</v>
      </c>
      <c r="Q1" s="1" t="s">
        <v>12</v>
      </c>
      <c r="R1" s="1" t="s">
        <v>63</v>
      </c>
      <c r="S1" s="1" t="s">
        <v>1</v>
      </c>
      <c r="T1" s="1" t="s">
        <v>65</v>
      </c>
      <c r="U1" s="1" t="s">
        <v>68</v>
      </c>
      <c r="V1" s="1" t="s">
        <v>50</v>
      </c>
      <c r="W1" s="1" t="s">
        <v>73</v>
      </c>
      <c r="X1" s="8" t="s">
        <v>13</v>
      </c>
      <c r="Y1" s="1" t="s">
        <v>74</v>
      </c>
      <c r="Z1" s="1" t="s">
        <v>51</v>
      </c>
      <c r="AA1" s="1" t="s">
        <v>64</v>
      </c>
      <c r="AB1" s="1" t="s">
        <v>14</v>
      </c>
      <c r="AC1" s="1" t="s">
        <v>15</v>
      </c>
      <c r="AD1" s="1" t="s">
        <v>67</v>
      </c>
      <c r="AE1" s="1" t="s">
        <v>2</v>
      </c>
      <c r="AF1" s="1" t="s">
        <v>75</v>
      </c>
      <c r="AG1" s="1" t="s">
        <v>3</v>
      </c>
      <c r="AH1" s="1" t="s">
        <v>16</v>
      </c>
      <c r="AI1" s="24" t="s">
        <v>62</v>
      </c>
    </row>
    <row r="2" spans="1:37" ht="6" customHeight="1" x14ac:dyDescent="0.25">
      <c r="A2" s="6"/>
      <c r="B2" s="29"/>
      <c r="C2" s="7"/>
      <c r="D2" s="7"/>
      <c r="E2" s="7"/>
      <c r="F2" s="7"/>
      <c r="G2" s="7"/>
      <c r="H2" s="7"/>
      <c r="I2" s="7"/>
      <c r="J2" s="7"/>
      <c r="K2" s="7"/>
      <c r="L2" s="7"/>
      <c r="M2" s="13"/>
      <c r="N2" s="7"/>
      <c r="O2" s="7"/>
      <c r="P2" s="7"/>
      <c r="Q2" s="7"/>
      <c r="R2" s="7"/>
      <c r="S2" s="7"/>
      <c r="T2" s="7"/>
      <c r="U2" s="7"/>
      <c r="V2" s="7"/>
      <c r="W2" s="7"/>
      <c r="X2" s="13"/>
      <c r="Y2" s="7"/>
      <c r="Z2" s="7"/>
      <c r="AA2" s="7"/>
      <c r="AB2" s="7"/>
      <c r="AC2" s="7"/>
      <c r="AD2" s="7"/>
      <c r="AE2" s="7"/>
      <c r="AF2" s="7"/>
      <c r="AG2" s="7"/>
      <c r="AH2" s="7"/>
      <c r="AI2" s="25"/>
    </row>
    <row r="3" spans="1:37" x14ac:dyDescent="0.25">
      <c r="A3" s="2" t="s">
        <v>17</v>
      </c>
      <c r="B3" s="3" t="s">
        <v>18</v>
      </c>
      <c r="C3" s="10">
        <f>SUM(C4:C7)</f>
        <v>263465.8</v>
      </c>
      <c r="D3" s="10">
        <f>SUM(D4:D7)</f>
        <v>29794.2</v>
      </c>
      <c r="E3" s="10">
        <f t="shared" ref="E3:AH3" si="0">SUM(E4:E7)</f>
        <v>76287.200000000012</v>
      </c>
      <c r="F3" s="10">
        <f t="shared" si="0"/>
        <v>652329.80000000005</v>
      </c>
      <c r="G3" s="10">
        <f t="shared" si="0"/>
        <v>14544.899999999998</v>
      </c>
      <c r="H3" s="10">
        <f t="shared" si="0"/>
        <v>1551734.4</v>
      </c>
      <c r="I3" s="10">
        <f t="shared" si="0"/>
        <v>111252.3</v>
      </c>
      <c r="J3" s="10">
        <f t="shared" si="0"/>
        <v>85823.5</v>
      </c>
      <c r="K3" s="10">
        <f t="shared" si="0"/>
        <v>2330.9</v>
      </c>
      <c r="L3" s="10">
        <f t="shared" si="0"/>
        <v>121647.59999999999</v>
      </c>
      <c r="M3" s="11">
        <f t="shared" si="0"/>
        <v>336796.5</v>
      </c>
      <c r="N3" s="10">
        <f t="shared" si="0"/>
        <v>14613.1</v>
      </c>
      <c r="O3" s="10">
        <f t="shared" si="0"/>
        <v>697.2</v>
      </c>
      <c r="P3" s="10">
        <f t="shared" si="0"/>
        <v>3269.9</v>
      </c>
      <c r="Q3" s="10">
        <f t="shared" si="0"/>
        <v>107413</v>
      </c>
      <c r="R3" s="10">
        <f t="shared" si="0"/>
        <v>1159185.0999999999</v>
      </c>
      <c r="S3" s="10">
        <f t="shared" si="0"/>
        <v>41219.699999999997</v>
      </c>
      <c r="T3" s="10">
        <f t="shared" si="0"/>
        <v>20881.199999999997</v>
      </c>
      <c r="U3" s="10">
        <f t="shared" si="0"/>
        <v>14102.9</v>
      </c>
      <c r="V3" s="10">
        <f t="shared" si="0"/>
        <v>3023.1</v>
      </c>
      <c r="W3" s="10">
        <f t="shared" si="0"/>
        <v>56966.200000000004</v>
      </c>
      <c r="X3" s="11">
        <f t="shared" si="0"/>
        <v>449200.5</v>
      </c>
      <c r="Y3" s="10">
        <f t="shared" si="0"/>
        <v>1701.8000000000002</v>
      </c>
      <c r="Z3" s="10">
        <f t="shared" si="0"/>
        <v>59.1</v>
      </c>
      <c r="AA3" s="10">
        <f t="shared" si="0"/>
        <v>736.4</v>
      </c>
      <c r="AB3" s="10">
        <f t="shared" si="0"/>
        <v>2553.8000000000002</v>
      </c>
      <c r="AC3" s="10">
        <f t="shared" si="0"/>
        <v>34419.599999999999</v>
      </c>
      <c r="AD3" s="10">
        <f t="shared" si="0"/>
        <v>548714.20000000007</v>
      </c>
      <c r="AE3" s="10">
        <f t="shared" si="0"/>
        <v>22917.3</v>
      </c>
      <c r="AF3" s="10">
        <f t="shared" si="0"/>
        <v>16488.099999999999</v>
      </c>
      <c r="AG3" s="10">
        <f t="shared" si="0"/>
        <v>53484.1</v>
      </c>
      <c r="AH3" s="10">
        <f t="shared" si="0"/>
        <v>53581.4</v>
      </c>
      <c r="AI3" s="26">
        <f>SUM(C3:AH3)</f>
        <v>5851234.7999999989</v>
      </c>
    </row>
    <row r="4" spans="1:37" x14ac:dyDescent="0.25">
      <c r="A4" s="4"/>
      <c r="B4" s="5" t="s">
        <v>19</v>
      </c>
      <c r="C4" s="9">
        <v>260955.3</v>
      </c>
      <c r="D4" s="9">
        <v>10113.700000000001</v>
      </c>
      <c r="E4" s="9">
        <v>67485.100000000006</v>
      </c>
      <c r="F4" s="9">
        <v>652329.80000000005</v>
      </c>
      <c r="G4" s="9">
        <v>2626</v>
      </c>
      <c r="H4" s="9">
        <v>1335131.5</v>
      </c>
      <c r="I4" s="9">
        <v>69521</v>
      </c>
      <c r="J4" s="9">
        <v>26392.400000000001</v>
      </c>
      <c r="K4" s="9">
        <v>26.4</v>
      </c>
      <c r="L4" s="9">
        <v>114581.5</v>
      </c>
      <c r="M4" s="12">
        <v>316473.59999999998</v>
      </c>
      <c r="N4" s="9">
        <v>13704.2</v>
      </c>
      <c r="O4" s="9">
        <v>0</v>
      </c>
      <c r="P4" s="9">
        <v>78.900000000000006</v>
      </c>
      <c r="Q4" s="9">
        <v>97052.9</v>
      </c>
      <c r="R4" s="9">
        <v>926194.4</v>
      </c>
      <c r="S4" s="9">
        <v>15562.4</v>
      </c>
      <c r="T4" s="9">
        <v>9403.2999999999993</v>
      </c>
      <c r="U4" s="9">
        <v>108.9</v>
      </c>
      <c r="V4" s="9">
        <v>2850.4</v>
      </c>
      <c r="W4" s="9">
        <v>52828.3</v>
      </c>
      <c r="X4" s="12">
        <v>390064.2</v>
      </c>
      <c r="Y4" s="9">
        <v>825.1</v>
      </c>
      <c r="Z4" s="9">
        <v>5.6</v>
      </c>
      <c r="AA4" s="9">
        <v>340.7</v>
      </c>
      <c r="AB4" s="9">
        <v>663.7</v>
      </c>
      <c r="AC4" s="9">
        <v>1516.7</v>
      </c>
      <c r="AD4" s="9">
        <v>38601.300000000003</v>
      </c>
      <c r="AE4" s="9">
        <v>16906.8</v>
      </c>
      <c r="AF4" s="9">
        <v>15449.4</v>
      </c>
      <c r="AG4" s="9">
        <v>43874.7</v>
      </c>
      <c r="AH4" s="9">
        <v>40.799999999999997</v>
      </c>
      <c r="AI4" s="27">
        <f>SUM(C4:AH4)</f>
        <v>4481708.9999999991</v>
      </c>
      <c r="AJ4" s="30"/>
    </row>
    <row r="5" spans="1:37" x14ac:dyDescent="0.25">
      <c r="A5" s="4"/>
      <c r="B5" s="5" t="s">
        <v>20</v>
      </c>
      <c r="C5" s="9">
        <v>2510.5</v>
      </c>
      <c r="D5" s="9">
        <v>0</v>
      </c>
      <c r="E5" s="9">
        <v>3075</v>
      </c>
      <c r="F5" s="9">
        <v>0</v>
      </c>
      <c r="G5" s="9">
        <v>762.8</v>
      </c>
      <c r="H5" s="9">
        <v>0</v>
      </c>
      <c r="I5" s="9">
        <v>0</v>
      </c>
      <c r="J5" s="9">
        <v>658.7</v>
      </c>
      <c r="K5" s="9">
        <v>103.4</v>
      </c>
      <c r="L5" s="9">
        <v>6868.4</v>
      </c>
      <c r="M5" s="12">
        <v>17261.900000000001</v>
      </c>
      <c r="N5" s="9">
        <v>879.1</v>
      </c>
      <c r="O5" s="9">
        <v>0</v>
      </c>
      <c r="P5" s="9">
        <v>299</v>
      </c>
      <c r="Q5" s="9">
        <v>0</v>
      </c>
      <c r="R5" s="9">
        <v>0</v>
      </c>
      <c r="S5" s="9">
        <v>12.1</v>
      </c>
      <c r="T5" s="9">
        <v>32.4</v>
      </c>
      <c r="U5" s="9">
        <v>0</v>
      </c>
      <c r="V5" s="9">
        <v>172.7</v>
      </c>
      <c r="W5" s="9">
        <v>3286</v>
      </c>
      <c r="X5" s="12">
        <v>33684.199999999997</v>
      </c>
      <c r="Y5" s="9">
        <v>876.7</v>
      </c>
      <c r="Z5" s="9">
        <v>46.9</v>
      </c>
      <c r="AA5" s="9">
        <v>0</v>
      </c>
      <c r="AB5" s="9">
        <v>11.9</v>
      </c>
      <c r="AC5" s="9">
        <v>9</v>
      </c>
      <c r="AD5" s="9">
        <v>0</v>
      </c>
      <c r="AE5" s="9">
        <v>0</v>
      </c>
      <c r="AF5" s="9">
        <v>835</v>
      </c>
      <c r="AG5" s="9">
        <v>9006.6</v>
      </c>
      <c r="AH5" s="9">
        <v>0</v>
      </c>
      <c r="AI5" s="27">
        <f>SUM(C5:AH5)</f>
        <v>80392.299999999988</v>
      </c>
    </row>
    <row r="6" spans="1:37" x14ac:dyDescent="0.25">
      <c r="A6" s="4"/>
      <c r="B6" s="5" t="s">
        <v>21</v>
      </c>
      <c r="C6" s="9">
        <v>0</v>
      </c>
      <c r="D6" s="9">
        <v>19680.5</v>
      </c>
      <c r="E6" s="9">
        <v>1000</v>
      </c>
      <c r="F6" s="9">
        <v>0</v>
      </c>
      <c r="G6" s="9">
        <v>10997.3</v>
      </c>
      <c r="H6" s="9">
        <v>0</v>
      </c>
      <c r="I6" s="9">
        <v>38735.699999999997</v>
      </c>
      <c r="J6" s="9">
        <v>41300</v>
      </c>
      <c r="K6" s="9">
        <v>2192.1999999999998</v>
      </c>
      <c r="L6" s="9">
        <v>0</v>
      </c>
      <c r="M6" s="12">
        <v>0</v>
      </c>
      <c r="N6" s="9">
        <v>0</v>
      </c>
      <c r="O6" s="9">
        <v>697.2</v>
      </c>
      <c r="P6" s="9">
        <v>2842.5</v>
      </c>
      <c r="Q6" s="9">
        <v>0</v>
      </c>
      <c r="R6" s="9">
        <v>200000</v>
      </c>
      <c r="S6" s="9">
        <v>8160</v>
      </c>
      <c r="T6" s="9">
        <v>10550</v>
      </c>
      <c r="U6" s="9">
        <v>13994</v>
      </c>
      <c r="V6" s="9">
        <v>0</v>
      </c>
      <c r="W6" s="9">
        <v>0</v>
      </c>
      <c r="X6" s="12">
        <v>0</v>
      </c>
      <c r="Y6" s="9">
        <v>0</v>
      </c>
      <c r="Z6" s="9">
        <v>6.6</v>
      </c>
      <c r="AA6" s="9">
        <v>0</v>
      </c>
      <c r="AB6" s="9">
        <v>1878.2</v>
      </c>
      <c r="AC6" s="9">
        <v>24965.3</v>
      </c>
      <c r="AD6" s="9">
        <v>510112.9</v>
      </c>
      <c r="AE6" s="9">
        <v>4028</v>
      </c>
      <c r="AF6" s="9">
        <v>0</v>
      </c>
      <c r="AG6" s="9">
        <v>0</v>
      </c>
      <c r="AH6" s="9">
        <v>53525</v>
      </c>
      <c r="AI6" s="27">
        <f>SUM(C6:AH6)</f>
        <v>944665.4</v>
      </c>
      <c r="AJ6" s="30"/>
      <c r="AK6" s="30"/>
    </row>
    <row r="7" spans="1:37" x14ac:dyDescent="0.25">
      <c r="A7" s="4"/>
      <c r="B7" s="5" t="s">
        <v>22</v>
      </c>
      <c r="C7" s="9">
        <v>0</v>
      </c>
      <c r="D7" s="9">
        <v>0</v>
      </c>
      <c r="E7" s="9">
        <v>4727.1000000000004</v>
      </c>
      <c r="F7" s="9">
        <v>0</v>
      </c>
      <c r="G7" s="9">
        <v>158.80000000000001</v>
      </c>
      <c r="H7" s="9">
        <v>216602.9</v>
      </c>
      <c r="I7" s="9">
        <v>2995.6</v>
      </c>
      <c r="J7" s="9">
        <v>17472.400000000001</v>
      </c>
      <c r="K7" s="9">
        <v>8.9</v>
      </c>
      <c r="L7" s="9">
        <v>197.7</v>
      </c>
      <c r="M7" s="12">
        <v>3061</v>
      </c>
      <c r="N7" s="9">
        <v>29.8</v>
      </c>
      <c r="O7" s="9">
        <v>0</v>
      </c>
      <c r="P7" s="9">
        <v>49.5</v>
      </c>
      <c r="Q7" s="9">
        <v>10360.1</v>
      </c>
      <c r="R7" s="9">
        <v>32990.699999999997</v>
      </c>
      <c r="S7" s="9">
        <v>17485.2</v>
      </c>
      <c r="T7" s="9">
        <v>895.5</v>
      </c>
      <c r="U7" s="9">
        <v>0</v>
      </c>
      <c r="V7" s="9">
        <v>0</v>
      </c>
      <c r="W7" s="9">
        <v>851.9</v>
      </c>
      <c r="X7" s="12">
        <v>25452.1</v>
      </c>
      <c r="Y7" s="9">
        <v>0</v>
      </c>
      <c r="Z7" s="9">
        <v>0</v>
      </c>
      <c r="AA7" s="9">
        <v>395.7</v>
      </c>
      <c r="AB7" s="9">
        <v>0</v>
      </c>
      <c r="AC7" s="9">
        <v>7928.6</v>
      </c>
      <c r="AD7" s="9">
        <v>0</v>
      </c>
      <c r="AE7" s="9">
        <v>1982.5</v>
      </c>
      <c r="AF7" s="9">
        <v>203.7</v>
      </c>
      <c r="AG7" s="9">
        <v>602.79999999999995</v>
      </c>
      <c r="AH7" s="9">
        <v>15.6</v>
      </c>
      <c r="AI7" s="27">
        <f>SUM(C7:AH7)</f>
        <v>344468.1</v>
      </c>
    </row>
    <row r="8" spans="1:37" ht="4.9000000000000004" customHeight="1" x14ac:dyDescent="0.25">
      <c r="A8" s="4"/>
      <c r="B8" s="5"/>
      <c r="C8" s="9"/>
      <c r="D8" s="9"/>
      <c r="E8" s="9"/>
      <c r="F8" s="9"/>
      <c r="G8" s="9"/>
      <c r="H8" s="9"/>
      <c r="I8" s="9"/>
      <c r="J8" s="9"/>
      <c r="K8" s="9"/>
      <c r="L8" s="9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12"/>
      <c r="Y8" s="9"/>
      <c r="Z8" s="9"/>
      <c r="AA8" s="9"/>
      <c r="AB8" s="9"/>
      <c r="AC8" s="9"/>
      <c r="AD8" s="9"/>
      <c r="AE8" s="9"/>
      <c r="AF8" s="9"/>
      <c r="AG8" s="9"/>
      <c r="AH8" s="9"/>
      <c r="AI8" s="27"/>
    </row>
    <row r="9" spans="1:37" x14ac:dyDescent="0.25">
      <c r="A9" s="2" t="s">
        <v>23</v>
      </c>
      <c r="B9" s="3" t="s">
        <v>24</v>
      </c>
      <c r="C9" s="10">
        <f t="shared" ref="C9:AH9" si="1">+C10+C14+C17+C18</f>
        <v>169066.8</v>
      </c>
      <c r="D9" s="10">
        <f>+D10+D14+D17+D18</f>
        <v>12476.5</v>
      </c>
      <c r="E9" s="10">
        <f t="shared" si="1"/>
        <v>62212.900000000009</v>
      </c>
      <c r="F9" s="10">
        <f t="shared" si="1"/>
        <v>603706.6</v>
      </c>
      <c r="G9" s="10">
        <f t="shared" si="1"/>
        <v>13810.099999999999</v>
      </c>
      <c r="H9" s="10">
        <f t="shared" si="1"/>
        <v>1422629.2</v>
      </c>
      <c r="I9" s="10">
        <f t="shared" si="1"/>
        <v>111102.8</v>
      </c>
      <c r="J9" s="10">
        <f t="shared" si="1"/>
        <v>86657.1</v>
      </c>
      <c r="K9" s="10">
        <f t="shared" si="1"/>
        <v>2263</v>
      </c>
      <c r="L9" s="10">
        <f t="shared" si="1"/>
        <v>115839.00000000001</v>
      </c>
      <c r="M9" s="11">
        <f t="shared" si="1"/>
        <v>257953.89999999997</v>
      </c>
      <c r="N9" s="10">
        <f t="shared" si="1"/>
        <v>5281.2</v>
      </c>
      <c r="O9" s="10">
        <f t="shared" si="1"/>
        <v>848.09999999999991</v>
      </c>
      <c r="P9" s="10">
        <f t="shared" si="1"/>
        <v>5538.1</v>
      </c>
      <c r="Q9" s="10">
        <f t="shared" si="1"/>
        <v>81692</v>
      </c>
      <c r="R9" s="10">
        <f t="shared" si="1"/>
        <v>1275238.7999999998</v>
      </c>
      <c r="S9" s="10">
        <f t="shared" si="1"/>
        <v>52276.7</v>
      </c>
      <c r="T9" s="10">
        <f t="shared" si="1"/>
        <v>24080.2</v>
      </c>
      <c r="U9" s="10">
        <f t="shared" si="1"/>
        <v>13747.400000000001</v>
      </c>
      <c r="V9" s="10">
        <f t="shared" si="1"/>
        <v>1930.6</v>
      </c>
      <c r="W9" s="10">
        <f t="shared" si="1"/>
        <v>46267.199999999997</v>
      </c>
      <c r="X9" s="11">
        <f t="shared" si="1"/>
        <v>296460.3</v>
      </c>
      <c r="Y9" s="10">
        <f t="shared" si="1"/>
        <v>806.30000000000007</v>
      </c>
      <c r="Z9" s="10">
        <f t="shared" si="1"/>
        <v>44</v>
      </c>
      <c r="AA9" s="10">
        <f t="shared" si="1"/>
        <v>459.09999999999997</v>
      </c>
      <c r="AB9" s="10">
        <f t="shared" si="1"/>
        <v>2886.1999999999994</v>
      </c>
      <c r="AC9" s="10">
        <f t="shared" si="1"/>
        <v>35452.699999999997</v>
      </c>
      <c r="AD9" s="10">
        <f t="shared" si="1"/>
        <v>563870.5</v>
      </c>
      <c r="AE9" s="10">
        <f t="shared" si="1"/>
        <v>19738.299999999996</v>
      </c>
      <c r="AF9" s="10">
        <f t="shared" si="1"/>
        <v>8583.7000000000007</v>
      </c>
      <c r="AG9" s="10">
        <f t="shared" si="1"/>
        <v>28503.9</v>
      </c>
      <c r="AH9" s="10">
        <f t="shared" si="1"/>
        <v>60849.100000000006</v>
      </c>
      <c r="AI9" s="26">
        <f t="shared" ref="AI9:AI18" si="2">SUM(C9:AH9)</f>
        <v>5382272.2999999998</v>
      </c>
    </row>
    <row r="10" spans="1:37" x14ac:dyDescent="0.25">
      <c r="A10" s="4"/>
      <c r="B10" s="5" t="s">
        <v>25</v>
      </c>
      <c r="C10" s="9">
        <f>+C11+C12+C13</f>
        <v>169066.8</v>
      </c>
      <c r="D10" s="9">
        <f>+D11+D12+D13</f>
        <v>11799.9</v>
      </c>
      <c r="E10" s="9">
        <f t="shared" ref="E10:AH10" si="3">+E11+E12+E13</f>
        <v>60885.100000000006</v>
      </c>
      <c r="F10" s="9">
        <f t="shared" si="3"/>
        <v>441506</v>
      </c>
      <c r="G10" s="9">
        <f t="shared" si="3"/>
        <v>13739.099999999999</v>
      </c>
      <c r="H10" s="9">
        <f t="shared" si="3"/>
        <v>1291325.3999999999</v>
      </c>
      <c r="I10" s="9">
        <f t="shared" si="3"/>
        <v>111102.8</v>
      </c>
      <c r="J10" s="9">
        <f t="shared" si="3"/>
        <v>46709.8</v>
      </c>
      <c r="K10" s="9">
        <f t="shared" si="3"/>
        <v>2253</v>
      </c>
      <c r="L10" s="9">
        <f t="shared" si="3"/>
        <v>115834.90000000001</v>
      </c>
      <c r="M10" s="12">
        <f t="shared" si="3"/>
        <v>257584.99999999997</v>
      </c>
      <c r="N10" s="9">
        <f t="shared" si="3"/>
        <v>5170.8999999999996</v>
      </c>
      <c r="O10" s="9">
        <f t="shared" si="3"/>
        <v>848.09999999999991</v>
      </c>
      <c r="P10" s="9">
        <f t="shared" si="3"/>
        <v>3252</v>
      </c>
      <c r="Q10" s="9">
        <f t="shared" si="3"/>
        <v>81692</v>
      </c>
      <c r="R10" s="9">
        <f t="shared" si="3"/>
        <v>1237142.7999999998</v>
      </c>
      <c r="S10" s="9">
        <f t="shared" si="3"/>
        <v>30107.7</v>
      </c>
      <c r="T10" s="9">
        <f t="shared" si="3"/>
        <v>23989.9</v>
      </c>
      <c r="U10" s="9">
        <f t="shared" si="3"/>
        <v>13747.400000000001</v>
      </c>
      <c r="V10" s="9">
        <f t="shared" si="3"/>
        <v>1930.6</v>
      </c>
      <c r="W10" s="9">
        <f t="shared" si="3"/>
        <v>45966.400000000001</v>
      </c>
      <c r="X10" s="12">
        <f t="shared" si="3"/>
        <v>286796.39999999997</v>
      </c>
      <c r="Y10" s="9">
        <f t="shared" si="3"/>
        <v>806.30000000000007</v>
      </c>
      <c r="Z10" s="9">
        <f t="shared" si="3"/>
        <v>44</v>
      </c>
      <c r="AA10" s="9">
        <f t="shared" si="3"/>
        <v>449.59999999999997</v>
      </c>
      <c r="AB10" s="9">
        <f t="shared" si="3"/>
        <v>2773.8999999999996</v>
      </c>
      <c r="AC10" s="9">
        <f t="shared" si="3"/>
        <v>34306.9</v>
      </c>
      <c r="AD10" s="9">
        <f t="shared" si="3"/>
        <v>556067.6</v>
      </c>
      <c r="AE10" s="9">
        <f t="shared" si="3"/>
        <v>17048.699999999997</v>
      </c>
      <c r="AF10" s="9">
        <f t="shared" si="3"/>
        <v>8559.6</v>
      </c>
      <c r="AG10" s="9">
        <f t="shared" si="3"/>
        <v>25711.599999999999</v>
      </c>
      <c r="AH10" s="9">
        <f t="shared" si="3"/>
        <v>53881.600000000006</v>
      </c>
      <c r="AI10" s="27">
        <f t="shared" si="2"/>
        <v>4952101.799999998</v>
      </c>
      <c r="AK10" s="23"/>
    </row>
    <row r="11" spans="1:37" x14ac:dyDescent="0.25">
      <c r="A11" s="4"/>
      <c r="B11" s="5" t="s">
        <v>26</v>
      </c>
      <c r="C11" s="9">
        <v>16422.900000000001</v>
      </c>
      <c r="D11" s="9">
        <v>2311.8000000000002</v>
      </c>
      <c r="E11" s="9">
        <v>11274.2</v>
      </c>
      <c r="F11" s="9">
        <v>133329.9</v>
      </c>
      <c r="G11" s="9">
        <v>10684.1</v>
      </c>
      <c r="H11" s="9">
        <v>284687.3</v>
      </c>
      <c r="I11" s="9">
        <v>61973.1</v>
      </c>
      <c r="J11" s="9">
        <v>21667.9</v>
      </c>
      <c r="K11" s="9">
        <v>1765.2</v>
      </c>
      <c r="L11" s="9">
        <v>67494</v>
      </c>
      <c r="M11" s="12">
        <v>133737.29999999999</v>
      </c>
      <c r="N11" s="9">
        <v>5350.4</v>
      </c>
      <c r="O11" s="9">
        <v>491.2</v>
      </c>
      <c r="P11" s="9">
        <v>2712.5</v>
      </c>
      <c r="Q11" s="9">
        <v>54409.7</v>
      </c>
      <c r="R11" s="9">
        <v>9022.4</v>
      </c>
      <c r="S11" s="9">
        <v>13148.7</v>
      </c>
      <c r="T11" s="9">
        <v>17300.3</v>
      </c>
      <c r="U11" s="9">
        <v>11096.4</v>
      </c>
      <c r="V11" s="9">
        <v>489.4</v>
      </c>
      <c r="W11" s="9">
        <v>26557.4</v>
      </c>
      <c r="X11" s="12">
        <v>143123.4</v>
      </c>
      <c r="Y11" s="9">
        <v>385</v>
      </c>
      <c r="Z11" s="9">
        <v>21.3</v>
      </c>
      <c r="AA11" s="9">
        <v>303.2</v>
      </c>
      <c r="AB11" s="9">
        <v>2249.5</v>
      </c>
      <c r="AC11" s="9">
        <v>28484.400000000001</v>
      </c>
      <c r="AD11" s="9">
        <v>354532.4</v>
      </c>
      <c r="AE11" s="9">
        <v>10215.299999999999</v>
      </c>
      <c r="AF11" s="9">
        <v>7359.4</v>
      </c>
      <c r="AG11" s="9">
        <v>10675.8</v>
      </c>
      <c r="AH11" s="9">
        <v>52386.8</v>
      </c>
      <c r="AI11" s="27">
        <f t="shared" si="2"/>
        <v>1495662.5999999999</v>
      </c>
      <c r="AK11" s="30"/>
    </row>
    <row r="12" spans="1:37" x14ac:dyDescent="0.25">
      <c r="A12" s="4"/>
      <c r="B12" s="5" t="s">
        <v>27</v>
      </c>
      <c r="C12" s="9">
        <v>152611.1</v>
      </c>
      <c r="D12" s="9">
        <v>9240.5</v>
      </c>
      <c r="E12" s="9">
        <v>40606.1</v>
      </c>
      <c r="F12" s="9">
        <v>208617.5</v>
      </c>
      <c r="G12" s="9">
        <v>2650.2</v>
      </c>
      <c r="H12" s="9">
        <v>916975.7</v>
      </c>
      <c r="I12" s="9">
        <v>44026.1</v>
      </c>
      <c r="J12" s="9">
        <v>19995.099999999999</v>
      </c>
      <c r="K12" s="9">
        <v>475.1</v>
      </c>
      <c r="L12" s="9">
        <v>38116.1</v>
      </c>
      <c r="M12" s="12">
        <v>118367.8</v>
      </c>
      <c r="N12" s="9">
        <v>3420.6</v>
      </c>
      <c r="O12" s="9">
        <v>348.1</v>
      </c>
      <c r="P12" s="9">
        <v>530.1</v>
      </c>
      <c r="Q12" s="9">
        <v>21176.9</v>
      </c>
      <c r="R12" s="9">
        <v>1202878.8999999999</v>
      </c>
      <c r="S12" s="9">
        <v>11567.7</v>
      </c>
      <c r="T12" s="9">
        <v>4423.1000000000004</v>
      </c>
      <c r="U12" s="9">
        <v>2099.8000000000002</v>
      </c>
      <c r="V12" s="9">
        <v>1379.2</v>
      </c>
      <c r="W12" s="9">
        <v>16804.400000000001</v>
      </c>
      <c r="X12" s="12">
        <v>131743.70000000001</v>
      </c>
      <c r="Y12" s="9">
        <v>333.6</v>
      </c>
      <c r="Z12" s="9">
        <v>22.2</v>
      </c>
      <c r="AA12" s="9">
        <v>143.5</v>
      </c>
      <c r="AB12" s="9">
        <v>298.2</v>
      </c>
      <c r="AC12" s="9">
        <v>5587.2</v>
      </c>
      <c r="AD12" s="9">
        <v>155468</v>
      </c>
      <c r="AE12" s="9">
        <v>6111.3</v>
      </c>
      <c r="AF12" s="9">
        <v>893</v>
      </c>
      <c r="AG12" s="9">
        <v>14972.3</v>
      </c>
      <c r="AH12" s="9">
        <v>1494.8</v>
      </c>
      <c r="AI12" s="27">
        <f t="shared" si="2"/>
        <v>3133377.9000000008</v>
      </c>
    </row>
    <row r="13" spans="1:37" x14ac:dyDescent="0.25">
      <c r="A13" s="4"/>
      <c r="B13" s="5" t="s">
        <v>28</v>
      </c>
      <c r="C13" s="9">
        <v>32.799999999999997</v>
      </c>
      <c r="D13" s="9">
        <v>247.6</v>
      </c>
      <c r="E13" s="9">
        <v>9004.7999999999993</v>
      </c>
      <c r="F13" s="9">
        <v>99558.6</v>
      </c>
      <c r="G13" s="9">
        <v>404.8</v>
      </c>
      <c r="H13" s="9">
        <v>89662.399999999994</v>
      </c>
      <c r="I13" s="9">
        <v>5103.6000000000004</v>
      </c>
      <c r="J13" s="9">
        <v>5046.8</v>
      </c>
      <c r="K13" s="9">
        <v>12.7</v>
      </c>
      <c r="L13" s="9">
        <v>10224.799999999999</v>
      </c>
      <c r="M13" s="12">
        <v>5479.9</v>
      </c>
      <c r="N13" s="9">
        <v>-3600.1</v>
      </c>
      <c r="O13" s="9">
        <v>8.8000000000000007</v>
      </c>
      <c r="P13" s="9">
        <v>9.4</v>
      </c>
      <c r="Q13" s="9">
        <v>6105.4</v>
      </c>
      <c r="R13" s="9">
        <v>25241.5</v>
      </c>
      <c r="S13" s="9">
        <v>5391.3</v>
      </c>
      <c r="T13" s="9">
        <v>2266.5</v>
      </c>
      <c r="U13" s="9">
        <v>551.20000000000005</v>
      </c>
      <c r="V13" s="9">
        <v>62</v>
      </c>
      <c r="W13" s="9">
        <v>2604.6</v>
      </c>
      <c r="X13" s="12">
        <v>11929.3</v>
      </c>
      <c r="Y13" s="9">
        <v>87.7</v>
      </c>
      <c r="Z13" s="9">
        <v>0.5</v>
      </c>
      <c r="AA13" s="9">
        <v>2.9</v>
      </c>
      <c r="AB13" s="9">
        <v>226.2</v>
      </c>
      <c r="AC13" s="9">
        <v>235.3</v>
      </c>
      <c r="AD13" s="9">
        <v>46067.199999999997</v>
      </c>
      <c r="AE13" s="9">
        <v>722.1</v>
      </c>
      <c r="AF13" s="9">
        <v>307.2</v>
      </c>
      <c r="AG13" s="9">
        <v>63.5</v>
      </c>
      <c r="AH13" s="9">
        <v>0</v>
      </c>
      <c r="AI13" s="27">
        <f t="shared" si="2"/>
        <v>323061.3</v>
      </c>
    </row>
    <row r="14" spans="1:37" x14ac:dyDescent="0.25">
      <c r="A14" s="4"/>
      <c r="B14" s="5" t="s">
        <v>20</v>
      </c>
      <c r="C14" s="9">
        <f>+C15+C16</f>
        <v>0</v>
      </c>
      <c r="D14" s="9">
        <f>+D15+D16</f>
        <v>0</v>
      </c>
      <c r="E14" s="9">
        <f t="shared" ref="E14:AH14" si="4">+E15+E16</f>
        <v>29.5</v>
      </c>
      <c r="F14" s="9">
        <f t="shared" si="4"/>
        <v>0</v>
      </c>
      <c r="G14" s="9">
        <f t="shared" si="4"/>
        <v>0</v>
      </c>
      <c r="H14" s="9">
        <f t="shared" si="4"/>
        <v>11630.3</v>
      </c>
      <c r="I14" s="9">
        <f t="shared" si="4"/>
        <v>0</v>
      </c>
      <c r="J14" s="9">
        <f t="shared" si="4"/>
        <v>460.3</v>
      </c>
      <c r="K14" s="9">
        <f t="shared" si="4"/>
        <v>0</v>
      </c>
      <c r="L14" s="9">
        <f t="shared" si="4"/>
        <v>4.0999999999999996</v>
      </c>
      <c r="M14" s="12">
        <f t="shared" si="4"/>
        <v>0</v>
      </c>
      <c r="N14" s="9">
        <f t="shared" si="4"/>
        <v>0</v>
      </c>
      <c r="O14" s="9">
        <f t="shared" si="4"/>
        <v>0</v>
      </c>
      <c r="P14" s="9">
        <f t="shared" si="4"/>
        <v>0</v>
      </c>
      <c r="Q14" s="9">
        <f t="shared" si="4"/>
        <v>0</v>
      </c>
      <c r="R14" s="9">
        <f t="shared" si="4"/>
        <v>0</v>
      </c>
      <c r="S14" s="9">
        <f t="shared" si="4"/>
        <v>0</v>
      </c>
      <c r="T14" s="9">
        <f t="shared" si="4"/>
        <v>0</v>
      </c>
      <c r="U14" s="9">
        <f t="shared" si="4"/>
        <v>0</v>
      </c>
      <c r="V14" s="9">
        <f t="shared" si="4"/>
        <v>0</v>
      </c>
      <c r="W14" s="9">
        <f t="shared" si="4"/>
        <v>25.7</v>
      </c>
      <c r="X14" s="12">
        <f t="shared" si="4"/>
        <v>0</v>
      </c>
      <c r="Y14" s="9">
        <f t="shared" si="4"/>
        <v>0</v>
      </c>
      <c r="Z14" s="9">
        <f t="shared" si="4"/>
        <v>0</v>
      </c>
      <c r="AA14" s="9">
        <f t="shared" si="4"/>
        <v>0</v>
      </c>
      <c r="AB14" s="9">
        <f t="shared" si="4"/>
        <v>108.1</v>
      </c>
      <c r="AC14" s="9">
        <f t="shared" si="4"/>
        <v>157.69999999999999</v>
      </c>
      <c r="AD14" s="9">
        <f t="shared" si="4"/>
        <v>0</v>
      </c>
      <c r="AE14" s="9">
        <f t="shared" si="4"/>
        <v>221.5</v>
      </c>
      <c r="AF14" s="9">
        <f t="shared" si="4"/>
        <v>0</v>
      </c>
      <c r="AG14" s="9">
        <f t="shared" si="4"/>
        <v>2771.4</v>
      </c>
      <c r="AH14" s="9">
        <f t="shared" si="4"/>
        <v>0</v>
      </c>
      <c r="AI14" s="27">
        <f t="shared" si="2"/>
        <v>15408.6</v>
      </c>
    </row>
    <row r="15" spans="1:37" x14ac:dyDescent="0.25">
      <c r="A15" s="4"/>
      <c r="B15" s="5" t="s">
        <v>29</v>
      </c>
      <c r="C15" s="9">
        <v>0</v>
      </c>
      <c r="D15" s="9">
        <v>0</v>
      </c>
      <c r="E15" s="9">
        <v>29.5</v>
      </c>
      <c r="F15" s="9">
        <v>0</v>
      </c>
      <c r="G15" s="9">
        <v>0</v>
      </c>
      <c r="H15" s="9">
        <v>11630.3</v>
      </c>
      <c r="I15" s="9">
        <v>0</v>
      </c>
      <c r="J15" s="9">
        <v>460.3</v>
      </c>
      <c r="K15" s="9">
        <v>0</v>
      </c>
      <c r="L15" s="9">
        <v>0</v>
      </c>
      <c r="M15" s="12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25.7</v>
      </c>
      <c r="X15" s="12">
        <v>0</v>
      </c>
      <c r="Y15" s="9">
        <v>0</v>
      </c>
      <c r="Z15" s="9">
        <v>0</v>
      </c>
      <c r="AA15" s="9">
        <v>0</v>
      </c>
      <c r="AB15" s="9">
        <v>108.1</v>
      </c>
      <c r="AC15" s="9">
        <v>27.2</v>
      </c>
      <c r="AD15" s="9">
        <v>0</v>
      </c>
      <c r="AE15" s="9">
        <v>221.5</v>
      </c>
      <c r="AF15" s="9">
        <v>0</v>
      </c>
      <c r="AG15" s="9">
        <v>2771.4</v>
      </c>
      <c r="AH15" s="9">
        <v>0</v>
      </c>
      <c r="AI15" s="27">
        <f t="shared" si="2"/>
        <v>15274</v>
      </c>
    </row>
    <row r="16" spans="1:37" x14ac:dyDescent="0.25">
      <c r="A16" s="4"/>
      <c r="B16" s="5" t="s">
        <v>30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4.0999999999999996</v>
      </c>
      <c r="M16" s="12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12">
        <v>0</v>
      </c>
      <c r="Y16" s="9">
        <v>0</v>
      </c>
      <c r="Z16" s="9">
        <v>0</v>
      </c>
      <c r="AA16" s="9">
        <v>0</v>
      </c>
      <c r="AB16" s="9">
        <v>0</v>
      </c>
      <c r="AC16" s="9">
        <v>130.5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27">
        <f t="shared" si="2"/>
        <v>134.6</v>
      </c>
    </row>
    <row r="17" spans="1:39" x14ac:dyDescent="0.25">
      <c r="A17" s="4"/>
      <c r="B17" s="5" t="s">
        <v>21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12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12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27">
        <f t="shared" si="2"/>
        <v>0</v>
      </c>
    </row>
    <row r="18" spans="1:39" x14ac:dyDescent="0.25">
      <c r="A18" s="4"/>
      <c r="B18" s="5" t="s">
        <v>31</v>
      </c>
      <c r="C18" s="9">
        <v>0</v>
      </c>
      <c r="D18" s="9">
        <v>676.6</v>
      </c>
      <c r="E18" s="9">
        <v>1298.3</v>
      </c>
      <c r="F18" s="9">
        <v>162200.6</v>
      </c>
      <c r="G18" s="9">
        <v>71</v>
      </c>
      <c r="H18" s="9">
        <v>119673.5</v>
      </c>
      <c r="I18" s="9">
        <v>0</v>
      </c>
      <c r="J18" s="9">
        <v>39487</v>
      </c>
      <c r="K18" s="9">
        <v>10</v>
      </c>
      <c r="L18" s="9">
        <v>0</v>
      </c>
      <c r="M18" s="12">
        <v>368.9</v>
      </c>
      <c r="N18" s="9">
        <v>110.3</v>
      </c>
      <c r="O18" s="9">
        <v>0</v>
      </c>
      <c r="P18" s="9">
        <v>2286.1</v>
      </c>
      <c r="Q18" s="9">
        <v>0</v>
      </c>
      <c r="R18" s="9">
        <v>38096</v>
      </c>
      <c r="S18" s="9">
        <v>22169</v>
      </c>
      <c r="T18" s="9">
        <v>90.3</v>
      </c>
      <c r="U18" s="9">
        <v>0</v>
      </c>
      <c r="V18" s="9">
        <v>0</v>
      </c>
      <c r="W18" s="9">
        <v>275.10000000000002</v>
      </c>
      <c r="X18" s="12">
        <v>9663.9</v>
      </c>
      <c r="Y18" s="9">
        <v>0</v>
      </c>
      <c r="Z18" s="9">
        <v>0</v>
      </c>
      <c r="AA18" s="9">
        <v>9.5</v>
      </c>
      <c r="AB18" s="9">
        <v>4.2</v>
      </c>
      <c r="AC18" s="9">
        <v>988.1</v>
      </c>
      <c r="AD18" s="9">
        <v>7802.9</v>
      </c>
      <c r="AE18" s="9">
        <v>2468.1</v>
      </c>
      <c r="AF18" s="9">
        <v>24.1</v>
      </c>
      <c r="AG18" s="9">
        <v>20.9</v>
      </c>
      <c r="AH18" s="9">
        <v>6967.5</v>
      </c>
      <c r="AI18" s="27">
        <f t="shared" si="2"/>
        <v>414761.89999999997</v>
      </c>
    </row>
    <row r="19" spans="1:39" ht="7.15" customHeight="1" x14ac:dyDescent="0.25">
      <c r="A19" s="4"/>
      <c r="B19" s="5"/>
      <c r="C19" s="9"/>
      <c r="D19" s="9"/>
      <c r="E19" s="9"/>
      <c r="F19" s="9"/>
      <c r="G19" s="9"/>
      <c r="H19" s="9"/>
      <c r="I19" s="9"/>
      <c r="J19" s="9"/>
      <c r="K19" s="9"/>
      <c r="L19" s="9"/>
      <c r="M19" s="12"/>
      <c r="N19" s="9"/>
      <c r="O19" s="9"/>
      <c r="P19" s="9"/>
      <c r="Q19" s="9"/>
      <c r="R19" s="9"/>
      <c r="S19" s="9"/>
      <c r="T19" s="9"/>
      <c r="U19" s="9"/>
      <c r="V19" s="9"/>
      <c r="W19" s="9"/>
      <c r="X19" s="1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7"/>
    </row>
    <row r="20" spans="1:39" x14ac:dyDescent="0.25">
      <c r="A20" s="2" t="s">
        <v>32</v>
      </c>
      <c r="B20" s="3" t="s">
        <v>33</v>
      </c>
      <c r="C20" s="10">
        <f>+C3-C9</f>
        <v>94399</v>
      </c>
      <c r="D20" s="10">
        <f>+D3-D9</f>
        <v>17317.7</v>
      </c>
      <c r="E20" s="10">
        <f t="shared" ref="E20:AH20" si="5">+E3-E9</f>
        <v>14074.300000000003</v>
      </c>
      <c r="F20" s="10">
        <f t="shared" si="5"/>
        <v>48623.20000000007</v>
      </c>
      <c r="G20" s="10">
        <f t="shared" si="5"/>
        <v>734.79999999999927</v>
      </c>
      <c r="H20" s="10">
        <f t="shared" si="5"/>
        <v>129105.19999999995</v>
      </c>
      <c r="I20" s="10">
        <f t="shared" si="5"/>
        <v>149.5</v>
      </c>
      <c r="J20" s="10">
        <f t="shared" si="5"/>
        <v>-833.60000000000582</v>
      </c>
      <c r="K20" s="10">
        <f t="shared" si="5"/>
        <v>67.900000000000091</v>
      </c>
      <c r="L20" s="10">
        <f t="shared" si="5"/>
        <v>5808.5999999999767</v>
      </c>
      <c r="M20" s="11">
        <f t="shared" si="5"/>
        <v>78842.600000000035</v>
      </c>
      <c r="N20" s="10">
        <f t="shared" si="5"/>
        <v>9331.9000000000015</v>
      </c>
      <c r="O20" s="10">
        <f t="shared" si="5"/>
        <v>-150.89999999999986</v>
      </c>
      <c r="P20" s="10">
        <f t="shared" si="5"/>
        <v>-2268.2000000000003</v>
      </c>
      <c r="Q20" s="10">
        <f t="shared" si="5"/>
        <v>25721</v>
      </c>
      <c r="R20" s="10">
        <f t="shared" si="5"/>
        <v>-116053.69999999995</v>
      </c>
      <c r="S20" s="10">
        <f t="shared" si="5"/>
        <v>-11057</v>
      </c>
      <c r="T20" s="10">
        <f t="shared" si="5"/>
        <v>-3199.0000000000036</v>
      </c>
      <c r="U20" s="10">
        <f t="shared" si="5"/>
        <v>355.49999999999818</v>
      </c>
      <c r="V20" s="10">
        <f t="shared" si="5"/>
        <v>1092.5</v>
      </c>
      <c r="W20" s="10">
        <f t="shared" si="5"/>
        <v>10699.000000000007</v>
      </c>
      <c r="X20" s="11">
        <f t="shared" si="5"/>
        <v>152740.20000000001</v>
      </c>
      <c r="Y20" s="10">
        <f t="shared" si="5"/>
        <v>895.50000000000011</v>
      </c>
      <c r="Z20" s="10">
        <f t="shared" si="5"/>
        <v>15.100000000000001</v>
      </c>
      <c r="AA20" s="10">
        <f t="shared" si="5"/>
        <v>277.3</v>
      </c>
      <c r="AB20" s="10">
        <f t="shared" si="5"/>
        <v>-332.39999999999918</v>
      </c>
      <c r="AC20" s="10">
        <f t="shared" si="5"/>
        <v>-1033.0999999999985</v>
      </c>
      <c r="AD20" s="10">
        <f t="shared" si="5"/>
        <v>-15156.29999999993</v>
      </c>
      <c r="AE20" s="10">
        <f t="shared" si="5"/>
        <v>3179.0000000000036</v>
      </c>
      <c r="AF20" s="10">
        <f t="shared" si="5"/>
        <v>7904.3999999999978</v>
      </c>
      <c r="AG20" s="10">
        <f t="shared" si="5"/>
        <v>24980.199999999997</v>
      </c>
      <c r="AH20" s="10">
        <f t="shared" si="5"/>
        <v>-7267.7000000000044</v>
      </c>
      <c r="AI20" s="26">
        <f>SUM(C20:AH20)</f>
        <v>468962.50000000012</v>
      </c>
    </row>
    <row r="21" spans="1:39" ht="7.9" customHeight="1" x14ac:dyDescent="0.25">
      <c r="A21" s="4"/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  <c r="Q21" s="9"/>
      <c r="R21" s="9"/>
      <c r="S21" s="9"/>
      <c r="T21" s="9"/>
      <c r="U21" s="9"/>
      <c r="V21" s="9"/>
      <c r="W21" s="9"/>
      <c r="X21" s="12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27"/>
    </row>
    <row r="22" spans="1:39" x14ac:dyDescent="0.25">
      <c r="A22" s="2" t="s">
        <v>34</v>
      </c>
      <c r="B22" s="3" t="s">
        <v>35</v>
      </c>
      <c r="C22" s="10">
        <f>+C23+C24</f>
        <v>0</v>
      </c>
      <c r="D22" s="10">
        <f>+D23+D24</f>
        <v>22.7</v>
      </c>
      <c r="E22" s="10">
        <f t="shared" ref="E22:AH22" si="6">+E23+E24</f>
        <v>2993.3</v>
      </c>
      <c r="F22" s="10">
        <f t="shared" si="6"/>
        <v>19345.099999999999</v>
      </c>
      <c r="G22" s="10">
        <f t="shared" si="6"/>
        <v>40157.9</v>
      </c>
      <c r="H22" s="10">
        <f t="shared" si="6"/>
        <v>128454.2</v>
      </c>
      <c r="I22" s="10">
        <f t="shared" si="6"/>
        <v>3066.3</v>
      </c>
      <c r="J22" s="10">
        <f t="shared" si="6"/>
        <v>3937.1</v>
      </c>
      <c r="K22" s="10">
        <f t="shared" si="6"/>
        <v>0</v>
      </c>
      <c r="L22" s="10">
        <f t="shared" si="6"/>
        <v>5848.1</v>
      </c>
      <c r="M22" s="11">
        <f t="shared" si="6"/>
        <v>682.5</v>
      </c>
      <c r="N22" s="10">
        <f t="shared" si="6"/>
        <v>619.4</v>
      </c>
      <c r="O22" s="10">
        <f t="shared" si="6"/>
        <v>0</v>
      </c>
      <c r="P22" s="10">
        <f t="shared" si="6"/>
        <v>31902</v>
      </c>
      <c r="Q22" s="10">
        <f t="shared" si="6"/>
        <v>3123.8</v>
      </c>
      <c r="R22" s="10">
        <f t="shared" si="6"/>
        <v>115594.8</v>
      </c>
      <c r="S22" s="10">
        <f t="shared" si="6"/>
        <v>6627.4</v>
      </c>
      <c r="T22" s="10">
        <f t="shared" si="6"/>
        <v>0</v>
      </c>
      <c r="U22" s="10">
        <f t="shared" si="6"/>
        <v>25.5</v>
      </c>
      <c r="V22" s="10">
        <f t="shared" si="6"/>
        <v>0</v>
      </c>
      <c r="W22" s="10">
        <f t="shared" si="6"/>
        <v>35.799999999999997</v>
      </c>
      <c r="X22" s="11">
        <f t="shared" si="6"/>
        <v>5102</v>
      </c>
      <c r="Y22" s="10">
        <f t="shared" si="6"/>
        <v>0</v>
      </c>
      <c r="Z22" s="10">
        <f t="shared" si="6"/>
        <v>0</v>
      </c>
      <c r="AA22" s="10">
        <f t="shared" si="6"/>
        <v>2.9</v>
      </c>
      <c r="AB22" s="10">
        <f t="shared" si="6"/>
        <v>0</v>
      </c>
      <c r="AC22" s="10">
        <f t="shared" si="6"/>
        <v>40.700000000000003</v>
      </c>
      <c r="AD22" s="10">
        <f t="shared" si="6"/>
        <v>15490.400000000001</v>
      </c>
      <c r="AE22" s="10">
        <f t="shared" si="6"/>
        <v>149.30000000000001</v>
      </c>
      <c r="AF22" s="10">
        <f t="shared" si="6"/>
        <v>0</v>
      </c>
      <c r="AG22" s="10">
        <f t="shared" si="6"/>
        <v>0</v>
      </c>
      <c r="AH22" s="10">
        <f t="shared" si="6"/>
        <v>0</v>
      </c>
      <c r="AI22" s="26">
        <f>SUM(C22:AH22)</f>
        <v>383221.20000000007</v>
      </c>
    </row>
    <row r="23" spans="1:39" x14ac:dyDescent="0.25">
      <c r="A23" s="4"/>
      <c r="B23" s="5" t="s">
        <v>36</v>
      </c>
      <c r="C23" s="9">
        <v>0</v>
      </c>
      <c r="D23" s="9">
        <v>22.7</v>
      </c>
      <c r="E23" s="9">
        <v>1713.3</v>
      </c>
      <c r="F23" s="9">
        <v>12745.1</v>
      </c>
      <c r="G23" s="9">
        <v>0</v>
      </c>
      <c r="H23" s="9">
        <v>128454.2</v>
      </c>
      <c r="I23" s="9">
        <v>0</v>
      </c>
      <c r="J23" s="9">
        <v>3937.1</v>
      </c>
      <c r="K23" s="9">
        <v>0</v>
      </c>
      <c r="L23" s="9">
        <v>5848.1</v>
      </c>
      <c r="M23" s="12">
        <v>682.5</v>
      </c>
      <c r="N23" s="9">
        <v>619.4</v>
      </c>
      <c r="O23" s="9">
        <v>0</v>
      </c>
      <c r="P23" s="9">
        <v>18.600000000000001</v>
      </c>
      <c r="Q23" s="9">
        <v>612.4</v>
      </c>
      <c r="R23" s="9">
        <v>12221.1</v>
      </c>
      <c r="S23" s="9">
        <v>6627.4</v>
      </c>
      <c r="T23" s="9">
        <v>0</v>
      </c>
      <c r="U23" s="9">
        <v>0</v>
      </c>
      <c r="V23" s="9">
        <v>0</v>
      </c>
      <c r="W23" s="9">
        <v>35.799999999999997</v>
      </c>
      <c r="X23" s="12">
        <v>5102</v>
      </c>
      <c r="Y23" s="9">
        <v>0</v>
      </c>
      <c r="Z23" s="9">
        <v>0</v>
      </c>
      <c r="AA23" s="9">
        <v>2.9</v>
      </c>
      <c r="AB23" s="9">
        <v>0</v>
      </c>
      <c r="AC23" s="9">
        <v>40.700000000000003</v>
      </c>
      <c r="AD23" s="9">
        <v>8008.3</v>
      </c>
      <c r="AE23" s="9">
        <v>149.30000000000001</v>
      </c>
      <c r="AF23" s="9">
        <v>0</v>
      </c>
      <c r="AG23" s="9">
        <v>0</v>
      </c>
      <c r="AH23" s="9">
        <v>0</v>
      </c>
      <c r="AI23" s="27">
        <f>SUM(C23:AH23)</f>
        <v>186840.89999999997</v>
      </c>
    </row>
    <row r="24" spans="1:39" x14ac:dyDescent="0.25">
      <c r="A24" s="4"/>
      <c r="B24" s="5" t="s">
        <v>37</v>
      </c>
      <c r="C24" s="9">
        <v>0</v>
      </c>
      <c r="D24" s="9">
        <v>0</v>
      </c>
      <c r="E24" s="9">
        <v>1280</v>
      </c>
      <c r="F24" s="9">
        <v>6600</v>
      </c>
      <c r="G24" s="9">
        <v>40157.9</v>
      </c>
      <c r="H24" s="9">
        <v>0</v>
      </c>
      <c r="I24" s="9">
        <v>3066.3</v>
      </c>
      <c r="J24" s="9">
        <v>0</v>
      </c>
      <c r="K24" s="9">
        <v>0</v>
      </c>
      <c r="L24" s="9">
        <v>0</v>
      </c>
      <c r="M24" s="12">
        <v>0</v>
      </c>
      <c r="N24" s="9">
        <v>0</v>
      </c>
      <c r="O24" s="9">
        <v>0</v>
      </c>
      <c r="P24" s="9">
        <v>31883.4</v>
      </c>
      <c r="Q24" s="9">
        <v>2511.4</v>
      </c>
      <c r="R24" s="9">
        <v>103373.7</v>
      </c>
      <c r="S24" s="9">
        <v>0</v>
      </c>
      <c r="T24" s="9">
        <v>0</v>
      </c>
      <c r="U24" s="9">
        <v>25.5</v>
      </c>
      <c r="V24" s="9">
        <v>0</v>
      </c>
      <c r="W24" s="9">
        <v>0</v>
      </c>
      <c r="X24" s="12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7482.1</v>
      </c>
      <c r="AE24" s="9">
        <v>0</v>
      </c>
      <c r="AF24" s="9">
        <v>0</v>
      </c>
      <c r="AG24" s="9">
        <v>0</v>
      </c>
      <c r="AH24" s="9">
        <v>0</v>
      </c>
      <c r="AI24" s="27">
        <f>SUM(C24:AH24)</f>
        <v>196380.30000000002</v>
      </c>
      <c r="AJ24" s="23"/>
      <c r="AK24" s="30"/>
      <c r="AM24" s="30"/>
    </row>
    <row r="25" spans="1:39" ht="6" customHeight="1" x14ac:dyDescent="0.25">
      <c r="A25" s="4"/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12"/>
      <c r="N25" s="9"/>
      <c r="O25" s="9"/>
      <c r="P25" s="9"/>
      <c r="Q25" s="9"/>
      <c r="R25" s="9"/>
      <c r="S25" s="9"/>
      <c r="T25" s="9"/>
      <c r="U25" s="9"/>
      <c r="V25" s="9"/>
      <c r="W25" s="9"/>
      <c r="X25" s="12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27"/>
    </row>
    <row r="26" spans="1:39" x14ac:dyDescent="0.25">
      <c r="A26" s="2" t="s">
        <v>38</v>
      </c>
      <c r="B26" s="3" t="s">
        <v>39</v>
      </c>
      <c r="C26" s="10">
        <f>+C27+C28</f>
        <v>13069.7</v>
      </c>
      <c r="D26" s="10">
        <f>+D27+D28</f>
        <v>0.4</v>
      </c>
      <c r="E26" s="10">
        <f t="shared" ref="E26:AH26" si="7">+E27+E28</f>
        <v>10839.7</v>
      </c>
      <c r="F26" s="10">
        <f t="shared" si="7"/>
        <v>121541.1</v>
      </c>
      <c r="G26" s="10">
        <f t="shared" si="7"/>
        <v>74164.899999999994</v>
      </c>
      <c r="H26" s="10">
        <f t="shared" si="7"/>
        <v>250547.9</v>
      </c>
      <c r="I26" s="10">
        <f t="shared" si="7"/>
        <v>13568.6</v>
      </c>
      <c r="J26" s="10">
        <f t="shared" si="7"/>
        <v>372.1</v>
      </c>
      <c r="K26" s="10">
        <f t="shared" si="7"/>
        <v>17.7</v>
      </c>
      <c r="L26" s="10">
        <f t="shared" si="7"/>
        <v>1359.3</v>
      </c>
      <c r="M26" s="11">
        <f t="shared" si="7"/>
        <v>1105.0999999999999</v>
      </c>
      <c r="N26" s="10">
        <f t="shared" si="7"/>
        <v>5105.2</v>
      </c>
      <c r="O26" s="10">
        <f t="shared" si="7"/>
        <v>0</v>
      </c>
      <c r="P26" s="10">
        <f t="shared" si="7"/>
        <v>54017.1</v>
      </c>
      <c r="Q26" s="10">
        <f t="shared" si="7"/>
        <v>5094.5</v>
      </c>
      <c r="R26" s="10">
        <f t="shared" si="7"/>
        <v>64036.5</v>
      </c>
      <c r="S26" s="10">
        <f t="shared" si="7"/>
        <v>1788.1</v>
      </c>
      <c r="T26" s="10">
        <f t="shared" si="7"/>
        <v>0</v>
      </c>
      <c r="U26" s="10">
        <f t="shared" si="7"/>
        <v>0</v>
      </c>
      <c r="V26" s="10">
        <f t="shared" si="7"/>
        <v>0</v>
      </c>
      <c r="W26" s="10">
        <f t="shared" si="7"/>
        <v>618.79999999999995</v>
      </c>
      <c r="X26" s="11">
        <f t="shared" si="7"/>
        <v>82937.2</v>
      </c>
      <c r="Y26" s="10">
        <f t="shared" si="7"/>
        <v>115.7</v>
      </c>
      <c r="Z26" s="10">
        <f t="shared" si="7"/>
        <v>0</v>
      </c>
      <c r="AA26" s="10">
        <f t="shared" si="7"/>
        <v>4.4000000000000004</v>
      </c>
      <c r="AB26" s="10">
        <f t="shared" si="7"/>
        <v>0</v>
      </c>
      <c r="AC26" s="10">
        <f t="shared" si="7"/>
        <v>54.4</v>
      </c>
      <c r="AD26" s="10">
        <f t="shared" si="7"/>
        <v>39958.9</v>
      </c>
      <c r="AE26" s="10">
        <f t="shared" si="7"/>
        <v>179.9</v>
      </c>
      <c r="AF26" s="10">
        <f t="shared" si="7"/>
        <v>5.5</v>
      </c>
      <c r="AG26" s="10">
        <f t="shared" si="7"/>
        <v>2444.4</v>
      </c>
      <c r="AH26" s="10">
        <f t="shared" si="7"/>
        <v>0</v>
      </c>
      <c r="AI26" s="26">
        <f>SUM(C26:AH26)</f>
        <v>742947.1</v>
      </c>
    </row>
    <row r="27" spans="1:39" x14ac:dyDescent="0.25">
      <c r="A27" s="4"/>
      <c r="B27" s="5" t="s">
        <v>40</v>
      </c>
      <c r="C27" s="9">
        <v>13069.7</v>
      </c>
      <c r="D27" s="9">
        <v>0.4</v>
      </c>
      <c r="E27" s="9">
        <v>10839.7</v>
      </c>
      <c r="F27" s="9">
        <v>121541.1</v>
      </c>
      <c r="G27" s="9">
        <v>74164.899999999994</v>
      </c>
      <c r="H27" s="9">
        <v>250547.9</v>
      </c>
      <c r="I27" s="9">
        <v>13568.6</v>
      </c>
      <c r="J27" s="9">
        <v>372.1</v>
      </c>
      <c r="K27" s="9">
        <v>17.7</v>
      </c>
      <c r="L27" s="9">
        <v>1359.3</v>
      </c>
      <c r="M27" s="12">
        <v>1105.0999999999999</v>
      </c>
      <c r="N27" s="9">
        <v>5105.2</v>
      </c>
      <c r="O27" s="9">
        <v>0</v>
      </c>
      <c r="P27" s="9">
        <v>13.9</v>
      </c>
      <c r="Q27" s="9">
        <v>5094.5</v>
      </c>
      <c r="R27" s="9">
        <v>64036.5</v>
      </c>
      <c r="S27" s="9">
        <v>1788.1</v>
      </c>
      <c r="T27" s="9">
        <v>0</v>
      </c>
      <c r="U27" s="9">
        <v>0</v>
      </c>
      <c r="V27" s="9">
        <v>0</v>
      </c>
      <c r="W27" s="9">
        <v>618.79999999999995</v>
      </c>
      <c r="X27" s="12">
        <v>82937.2</v>
      </c>
      <c r="Y27" s="9">
        <v>115.7</v>
      </c>
      <c r="Z27" s="9">
        <v>0</v>
      </c>
      <c r="AA27" s="9">
        <v>4.4000000000000004</v>
      </c>
      <c r="AB27" s="9">
        <v>0</v>
      </c>
      <c r="AC27" s="9">
        <v>54.4</v>
      </c>
      <c r="AD27" s="9">
        <v>39958.9</v>
      </c>
      <c r="AE27" s="9">
        <v>179.9</v>
      </c>
      <c r="AF27" s="9">
        <v>5.5</v>
      </c>
      <c r="AG27" s="9">
        <v>2444.4</v>
      </c>
      <c r="AH27" s="9">
        <v>0</v>
      </c>
      <c r="AI27" s="27">
        <f>SUM(C27:AH27)</f>
        <v>688943.9</v>
      </c>
      <c r="AJ27" s="30"/>
    </row>
    <row r="28" spans="1:39" x14ac:dyDescent="0.25">
      <c r="A28" s="4"/>
      <c r="B28" s="5" t="s">
        <v>37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12">
        <v>0</v>
      </c>
      <c r="N28" s="9">
        <v>0</v>
      </c>
      <c r="O28" s="9">
        <v>0</v>
      </c>
      <c r="P28" s="9">
        <v>54003.199999999997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12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27">
        <f>SUM(C28:AH28)</f>
        <v>54003.199999999997</v>
      </c>
    </row>
    <row r="29" spans="1:39" ht="6.4" customHeight="1" x14ac:dyDescent="0.25">
      <c r="A29" s="4"/>
      <c r="B29" s="5"/>
      <c r="C29" s="9"/>
      <c r="D29" s="9"/>
      <c r="E29" s="9"/>
      <c r="F29" s="9"/>
      <c r="G29" s="9"/>
      <c r="H29" s="9"/>
      <c r="I29" s="9"/>
      <c r="J29" s="9"/>
      <c r="K29" s="9"/>
      <c r="L29" s="9"/>
      <c r="M29" s="12"/>
      <c r="N29" s="9"/>
      <c r="O29" s="9"/>
      <c r="P29" s="9"/>
      <c r="Q29" s="9"/>
      <c r="R29" s="9"/>
      <c r="S29" s="9"/>
      <c r="T29" s="9"/>
      <c r="U29" s="9"/>
      <c r="V29" s="9"/>
      <c r="W29" s="9"/>
      <c r="X29" s="12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27"/>
    </row>
    <row r="30" spans="1:39" x14ac:dyDescent="0.25">
      <c r="A30" s="2" t="s">
        <v>41</v>
      </c>
      <c r="B30" s="3" t="s">
        <v>42</v>
      </c>
      <c r="C30" s="10">
        <f>C3+C22</f>
        <v>263465.8</v>
      </c>
      <c r="D30" s="10">
        <f>D3+D22</f>
        <v>29816.9</v>
      </c>
      <c r="E30" s="10">
        <f t="shared" ref="E30:AH30" si="8">E3+E22</f>
        <v>79280.500000000015</v>
      </c>
      <c r="F30" s="10">
        <f t="shared" si="8"/>
        <v>671674.9</v>
      </c>
      <c r="G30" s="10">
        <f t="shared" si="8"/>
        <v>54702.8</v>
      </c>
      <c r="H30" s="10">
        <f t="shared" si="8"/>
        <v>1680188.5999999999</v>
      </c>
      <c r="I30" s="10">
        <f t="shared" si="8"/>
        <v>114318.6</v>
      </c>
      <c r="J30" s="10">
        <f t="shared" si="8"/>
        <v>89760.6</v>
      </c>
      <c r="K30" s="10">
        <f t="shared" si="8"/>
        <v>2330.9</v>
      </c>
      <c r="L30" s="10">
        <f t="shared" si="8"/>
        <v>127495.7</v>
      </c>
      <c r="M30" s="11">
        <f t="shared" si="8"/>
        <v>337479</v>
      </c>
      <c r="N30" s="10">
        <f t="shared" si="8"/>
        <v>15232.5</v>
      </c>
      <c r="O30" s="10">
        <f t="shared" si="8"/>
        <v>697.2</v>
      </c>
      <c r="P30" s="10">
        <f t="shared" si="8"/>
        <v>35171.9</v>
      </c>
      <c r="Q30" s="10">
        <f t="shared" si="8"/>
        <v>110536.8</v>
      </c>
      <c r="R30" s="10">
        <f t="shared" si="8"/>
        <v>1274779.8999999999</v>
      </c>
      <c r="S30" s="10">
        <f t="shared" si="8"/>
        <v>47847.1</v>
      </c>
      <c r="T30" s="10">
        <f t="shared" si="8"/>
        <v>20881.199999999997</v>
      </c>
      <c r="U30" s="10">
        <f t="shared" si="8"/>
        <v>14128.4</v>
      </c>
      <c r="V30" s="10">
        <f t="shared" si="8"/>
        <v>3023.1</v>
      </c>
      <c r="W30" s="10">
        <f t="shared" si="8"/>
        <v>57002.000000000007</v>
      </c>
      <c r="X30" s="11">
        <f t="shared" si="8"/>
        <v>454302.5</v>
      </c>
      <c r="Y30" s="10">
        <f t="shared" si="8"/>
        <v>1701.8000000000002</v>
      </c>
      <c r="Z30" s="10">
        <f t="shared" si="8"/>
        <v>59.1</v>
      </c>
      <c r="AA30" s="10">
        <f t="shared" si="8"/>
        <v>739.3</v>
      </c>
      <c r="AB30" s="10">
        <f t="shared" si="8"/>
        <v>2553.8000000000002</v>
      </c>
      <c r="AC30" s="10">
        <f t="shared" si="8"/>
        <v>34460.299999999996</v>
      </c>
      <c r="AD30" s="10">
        <f t="shared" si="8"/>
        <v>564204.60000000009</v>
      </c>
      <c r="AE30" s="10">
        <f t="shared" si="8"/>
        <v>23066.6</v>
      </c>
      <c r="AF30" s="10">
        <f t="shared" si="8"/>
        <v>16488.099999999999</v>
      </c>
      <c r="AG30" s="10">
        <f t="shared" si="8"/>
        <v>53484.1</v>
      </c>
      <c r="AH30" s="10">
        <f t="shared" si="8"/>
        <v>53581.4</v>
      </c>
      <c r="AI30" s="26">
        <f>SUM(C30:AH30)</f>
        <v>6234455.9999999981</v>
      </c>
    </row>
    <row r="31" spans="1:39" x14ac:dyDescent="0.25">
      <c r="A31" s="2" t="s">
        <v>43</v>
      </c>
      <c r="B31" s="3" t="s">
        <v>44</v>
      </c>
      <c r="C31" s="10">
        <f>C3+C22-C10-C17-C18-C26</f>
        <v>81329.3</v>
      </c>
      <c r="D31" s="10">
        <f>D3+D22-D10-D17-D18-D26</f>
        <v>17340</v>
      </c>
      <c r="E31" s="10">
        <f t="shared" ref="E31:AH31" si="9">E3+E22-E10-E17-E18-E26</f>
        <v>6257.4000000000087</v>
      </c>
      <c r="F31" s="10">
        <f t="shared" si="9"/>
        <v>-53572.799999999988</v>
      </c>
      <c r="G31" s="10">
        <f t="shared" si="9"/>
        <v>-33272.19999999999</v>
      </c>
      <c r="H31" s="10">
        <f t="shared" si="9"/>
        <v>18641.799999999959</v>
      </c>
      <c r="I31" s="10">
        <f t="shared" si="9"/>
        <v>-10352.799999999997</v>
      </c>
      <c r="J31" s="10">
        <f t="shared" si="9"/>
        <v>3191.700000000003</v>
      </c>
      <c r="K31" s="10">
        <f t="shared" si="9"/>
        <v>50.200000000000088</v>
      </c>
      <c r="L31" s="10">
        <f t="shared" si="9"/>
        <v>10301.499999999989</v>
      </c>
      <c r="M31" s="11">
        <f t="shared" si="9"/>
        <v>78420.000000000029</v>
      </c>
      <c r="N31" s="10">
        <f t="shared" si="9"/>
        <v>4846.1000000000013</v>
      </c>
      <c r="O31" s="10">
        <f t="shared" si="9"/>
        <v>-150.89999999999986</v>
      </c>
      <c r="P31" s="10">
        <f t="shared" si="9"/>
        <v>-24383.299999999996</v>
      </c>
      <c r="Q31" s="10">
        <f t="shared" si="9"/>
        <v>23750.300000000003</v>
      </c>
      <c r="R31" s="10">
        <f t="shared" si="9"/>
        <v>-64495.399999999907</v>
      </c>
      <c r="S31" s="10">
        <f t="shared" si="9"/>
        <v>-6217.7000000000025</v>
      </c>
      <c r="T31" s="10">
        <f t="shared" si="9"/>
        <v>-3199.0000000000045</v>
      </c>
      <c r="U31" s="10">
        <f t="shared" si="9"/>
        <v>380.99999999999818</v>
      </c>
      <c r="V31" s="10">
        <f t="shared" si="9"/>
        <v>1092.5</v>
      </c>
      <c r="W31" s="10">
        <f t="shared" si="9"/>
        <v>10141.700000000006</v>
      </c>
      <c r="X31" s="11">
        <f t="shared" si="9"/>
        <v>74905.000000000044</v>
      </c>
      <c r="Y31" s="10">
        <f t="shared" si="9"/>
        <v>779.80000000000007</v>
      </c>
      <c r="Z31" s="10">
        <f t="shared" si="9"/>
        <v>15.100000000000001</v>
      </c>
      <c r="AA31" s="10">
        <f t="shared" si="9"/>
        <v>275.8</v>
      </c>
      <c r="AB31" s="10">
        <f t="shared" si="9"/>
        <v>-224.29999999999944</v>
      </c>
      <c r="AC31" s="10">
        <f t="shared" si="9"/>
        <v>-889.10000000000582</v>
      </c>
      <c r="AD31" s="10">
        <f t="shared" si="9"/>
        <v>-39624.799999999886</v>
      </c>
      <c r="AE31" s="10">
        <f t="shared" si="9"/>
        <v>3369.9000000000015</v>
      </c>
      <c r="AF31" s="10">
        <f t="shared" si="9"/>
        <v>7898.8999999999978</v>
      </c>
      <c r="AG31" s="10">
        <f t="shared" si="9"/>
        <v>25307.199999999997</v>
      </c>
      <c r="AH31" s="10">
        <f t="shared" si="9"/>
        <v>-7267.7000000000044</v>
      </c>
      <c r="AI31" s="26">
        <f>SUM(C31:AH31)</f>
        <v>124645.20000000024</v>
      </c>
    </row>
    <row r="32" spans="1:39" x14ac:dyDescent="0.25">
      <c r="A32" s="2" t="s">
        <v>45</v>
      </c>
      <c r="B32" s="3" t="s">
        <v>46</v>
      </c>
      <c r="C32" s="10">
        <f>C9+C26</f>
        <v>182136.5</v>
      </c>
      <c r="D32" s="10">
        <f>D9+D26</f>
        <v>12476.9</v>
      </c>
      <c r="E32" s="10">
        <f t="shared" ref="E32:AH32" si="10">E9+E26</f>
        <v>73052.600000000006</v>
      </c>
      <c r="F32" s="10">
        <f t="shared" si="10"/>
        <v>725247.7</v>
      </c>
      <c r="G32" s="10">
        <f t="shared" si="10"/>
        <v>87975</v>
      </c>
      <c r="H32" s="10">
        <f t="shared" si="10"/>
        <v>1673177.0999999999</v>
      </c>
      <c r="I32" s="10">
        <f t="shared" si="10"/>
        <v>124671.40000000001</v>
      </c>
      <c r="J32" s="10">
        <f t="shared" si="10"/>
        <v>87029.200000000012</v>
      </c>
      <c r="K32" s="10">
        <f t="shared" si="10"/>
        <v>2280.6999999999998</v>
      </c>
      <c r="L32" s="10">
        <f t="shared" si="10"/>
        <v>117198.30000000002</v>
      </c>
      <c r="M32" s="11">
        <f t="shared" si="10"/>
        <v>259058.99999999997</v>
      </c>
      <c r="N32" s="10">
        <f t="shared" si="10"/>
        <v>10386.4</v>
      </c>
      <c r="O32" s="10">
        <f t="shared" si="10"/>
        <v>848.09999999999991</v>
      </c>
      <c r="P32" s="10">
        <f t="shared" si="10"/>
        <v>59555.199999999997</v>
      </c>
      <c r="Q32" s="10">
        <f t="shared" si="10"/>
        <v>86786.5</v>
      </c>
      <c r="R32" s="10">
        <f t="shared" si="10"/>
        <v>1339275.2999999998</v>
      </c>
      <c r="S32" s="10">
        <f t="shared" si="10"/>
        <v>54064.799999999996</v>
      </c>
      <c r="T32" s="10">
        <f t="shared" si="10"/>
        <v>24080.2</v>
      </c>
      <c r="U32" s="10">
        <f t="shared" si="10"/>
        <v>13747.400000000001</v>
      </c>
      <c r="V32" s="10">
        <f t="shared" si="10"/>
        <v>1930.6</v>
      </c>
      <c r="W32" s="10">
        <f t="shared" si="10"/>
        <v>46886</v>
      </c>
      <c r="X32" s="11">
        <f t="shared" si="10"/>
        <v>379397.5</v>
      </c>
      <c r="Y32" s="10">
        <f t="shared" si="10"/>
        <v>922.00000000000011</v>
      </c>
      <c r="Z32" s="10">
        <f t="shared" si="10"/>
        <v>44</v>
      </c>
      <c r="AA32" s="10">
        <f t="shared" si="10"/>
        <v>463.49999999999994</v>
      </c>
      <c r="AB32" s="10">
        <f t="shared" si="10"/>
        <v>2886.1999999999994</v>
      </c>
      <c r="AC32" s="10">
        <f t="shared" si="10"/>
        <v>35507.1</v>
      </c>
      <c r="AD32" s="10">
        <f t="shared" si="10"/>
        <v>603829.4</v>
      </c>
      <c r="AE32" s="10">
        <f t="shared" si="10"/>
        <v>19918.199999999997</v>
      </c>
      <c r="AF32" s="10">
        <f t="shared" si="10"/>
        <v>8589.2000000000007</v>
      </c>
      <c r="AG32" s="10">
        <f t="shared" si="10"/>
        <v>30948.300000000003</v>
      </c>
      <c r="AH32" s="10">
        <f t="shared" si="10"/>
        <v>60849.100000000006</v>
      </c>
      <c r="AI32" s="26">
        <f>SUM(C32:AH32)</f>
        <v>6125219.4000000004</v>
      </c>
    </row>
    <row r="33" spans="1:35" x14ac:dyDescent="0.25">
      <c r="A33" s="2" t="s">
        <v>47</v>
      </c>
      <c r="B33" s="3" t="s">
        <v>48</v>
      </c>
      <c r="C33" s="10">
        <f>C20+C22-C26</f>
        <v>81329.3</v>
      </c>
      <c r="D33" s="10">
        <f>D20+D22-D26</f>
        <v>17340</v>
      </c>
      <c r="E33" s="10">
        <f t="shared" ref="E33:AH33" si="11">E20+E22-E26</f>
        <v>6227.9000000000015</v>
      </c>
      <c r="F33" s="10">
        <f t="shared" si="11"/>
        <v>-53572.79999999993</v>
      </c>
      <c r="G33" s="10">
        <f t="shared" si="11"/>
        <v>-33272.199999999997</v>
      </c>
      <c r="H33" s="10">
        <f t="shared" si="11"/>
        <v>7011.4999999999709</v>
      </c>
      <c r="I33" s="10">
        <f t="shared" si="11"/>
        <v>-10352.799999999999</v>
      </c>
      <c r="J33" s="10">
        <f t="shared" si="11"/>
        <v>2731.3999999999942</v>
      </c>
      <c r="K33" s="10">
        <f t="shared" si="11"/>
        <v>50.200000000000088</v>
      </c>
      <c r="L33" s="10">
        <f t="shared" si="11"/>
        <v>10297.399999999978</v>
      </c>
      <c r="M33" s="11">
        <f t="shared" si="11"/>
        <v>78420.000000000029</v>
      </c>
      <c r="N33" s="10">
        <f t="shared" si="11"/>
        <v>4846.1000000000013</v>
      </c>
      <c r="O33" s="10">
        <f t="shared" si="11"/>
        <v>-150.89999999999986</v>
      </c>
      <c r="P33" s="10">
        <f t="shared" si="11"/>
        <v>-24383.3</v>
      </c>
      <c r="Q33" s="10">
        <f t="shared" si="11"/>
        <v>23750.3</v>
      </c>
      <c r="R33" s="10">
        <f t="shared" si="11"/>
        <v>-64495.399999999951</v>
      </c>
      <c r="S33" s="10">
        <f t="shared" si="11"/>
        <v>-6217.7000000000007</v>
      </c>
      <c r="T33" s="10">
        <f t="shared" si="11"/>
        <v>-3199.0000000000036</v>
      </c>
      <c r="U33" s="10">
        <f t="shared" si="11"/>
        <v>380.99999999999818</v>
      </c>
      <c r="V33" s="10">
        <f t="shared" si="11"/>
        <v>1092.5</v>
      </c>
      <c r="W33" s="10">
        <f t="shared" si="11"/>
        <v>10116.000000000007</v>
      </c>
      <c r="X33" s="11">
        <f t="shared" si="11"/>
        <v>74905.000000000015</v>
      </c>
      <c r="Y33" s="10">
        <f t="shared" si="11"/>
        <v>779.80000000000007</v>
      </c>
      <c r="Z33" s="10">
        <f t="shared" si="11"/>
        <v>15.100000000000001</v>
      </c>
      <c r="AA33" s="10">
        <f t="shared" si="11"/>
        <v>275.8</v>
      </c>
      <c r="AB33" s="10">
        <f t="shared" si="11"/>
        <v>-332.39999999999918</v>
      </c>
      <c r="AC33" s="10">
        <f t="shared" si="11"/>
        <v>-1046.7999999999986</v>
      </c>
      <c r="AD33" s="10">
        <f t="shared" si="11"/>
        <v>-39624.79999999993</v>
      </c>
      <c r="AE33" s="10">
        <f t="shared" si="11"/>
        <v>3148.4000000000037</v>
      </c>
      <c r="AF33" s="10">
        <f t="shared" si="11"/>
        <v>7898.8999999999978</v>
      </c>
      <c r="AG33" s="10">
        <f t="shared" si="11"/>
        <v>22535.799999999996</v>
      </c>
      <c r="AH33" s="10">
        <f t="shared" si="11"/>
        <v>-7267.7000000000044</v>
      </c>
      <c r="AI33" s="26">
        <f>SUM(C33:AH33)</f>
        <v>109236.60000000021</v>
      </c>
    </row>
    <row r="34" spans="1:35" ht="5.25" customHeight="1" x14ac:dyDescent="0.25">
      <c r="A34" s="20"/>
      <c r="B34" s="19"/>
      <c r="M34" s="19"/>
      <c r="X34" s="19"/>
      <c r="AI34" s="25"/>
    </row>
    <row r="35" spans="1:35" x14ac:dyDescent="0.25">
      <c r="A35" s="2" t="s">
        <v>52</v>
      </c>
      <c r="B35" s="3" t="s">
        <v>53</v>
      </c>
      <c r="C35" s="10">
        <f>+C36+C37+C38</f>
        <v>9052.7000000000007</v>
      </c>
      <c r="D35" s="10">
        <f>+D36+D37+D38</f>
        <v>12805.5</v>
      </c>
      <c r="E35" s="10">
        <f t="shared" ref="E35:AH35" si="12">+E36+E37+E38</f>
        <v>71604.899999999994</v>
      </c>
      <c r="F35" s="10">
        <f t="shared" si="12"/>
        <v>224898</v>
      </c>
      <c r="G35" s="10">
        <f t="shared" si="12"/>
        <v>677907.4</v>
      </c>
      <c r="H35" s="10">
        <f t="shared" si="12"/>
        <v>498545.99999999994</v>
      </c>
      <c r="I35" s="10">
        <f t="shared" si="12"/>
        <v>37968.300000000003</v>
      </c>
      <c r="J35" s="10">
        <f t="shared" si="12"/>
        <v>131985.1</v>
      </c>
      <c r="K35" s="10">
        <f t="shared" si="12"/>
        <v>6836</v>
      </c>
      <c r="L35" s="10">
        <f t="shared" si="12"/>
        <v>23063.200000000001</v>
      </c>
      <c r="M35" s="11">
        <f t="shared" si="12"/>
        <v>192353.2</v>
      </c>
      <c r="N35" s="10">
        <f t="shared" si="12"/>
        <v>12190.3</v>
      </c>
      <c r="O35" s="10">
        <f t="shared" si="12"/>
        <v>713.6</v>
      </c>
      <c r="P35" s="10">
        <f t="shared" si="12"/>
        <v>89913.200000000012</v>
      </c>
      <c r="Q35" s="10">
        <f t="shared" si="12"/>
        <v>25778.5</v>
      </c>
      <c r="R35" s="10">
        <f t="shared" si="12"/>
        <v>836197.9</v>
      </c>
      <c r="S35" s="10">
        <f t="shared" si="12"/>
        <v>34889.699999999997</v>
      </c>
      <c r="T35" s="10">
        <f t="shared" si="12"/>
        <v>22391.199999999997</v>
      </c>
      <c r="U35" s="10">
        <f t="shared" si="12"/>
        <v>2093.1999999999998</v>
      </c>
      <c r="V35" s="10">
        <f t="shared" si="12"/>
        <v>0</v>
      </c>
      <c r="W35" s="10">
        <f t="shared" si="12"/>
        <v>10492.8</v>
      </c>
      <c r="X35" s="11">
        <f t="shared" si="12"/>
        <v>68128.2</v>
      </c>
      <c r="Y35" s="10">
        <f t="shared" si="12"/>
        <v>314.10000000000002</v>
      </c>
      <c r="Z35" s="10">
        <f t="shared" si="12"/>
        <v>6.6</v>
      </c>
      <c r="AA35" s="10">
        <f t="shared" si="12"/>
        <v>233.8</v>
      </c>
      <c r="AB35" s="10">
        <f t="shared" si="12"/>
        <v>332.59999999999997</v>
      </c>
      <c r="AC35" s="10">
        <f t="shared" si="12"/>
        <v>9041.2999999999993</v>
      </c>
      <c r="AD35" s="10">
        <f t="shared" si="12"/>
        <v>216150.90000000002</v>
      </c>
      <c r="AE35" s="10">
        <f t="shared" si="12"/>
        <v>12914.2</v>
      </c>
      <c r="AF35" s="10">
        <f t="shared" si="12"/>
        <v>7635.6</v>
      </c>
      <c r="AG35" s="10">
        <f t="shared" si="12"/>
        <v>25681.3</v>
      </c>
      <c r="AH35" s="10">
        <f t="shared" si="12"/>
        <v>17503.099999999999</v>
      </c>
      <c r="AI35" s="26">
        <f>SUM(C35:AH35)</f>
        <v>3279622.4000000008</v>
      </c>
    </row>
    <row r="36" spans="1:35" x14ac:dyDescent="0.25">
      <c r="A36" s="4"/>
      <c r="B36" s="5" t="s">
        <v>54</v>
      </c>
      <c r="C36" s="9">
        <v>9052.7000000000007</v>
      </c>
      <c r="D36" s="9">
        <v>9758.4</v>
      </c>
      <c r="E36" s="9">
        <v>26873</v>
      </c>
      <c r="F36" s="9">
        <v>50512.2</v>
      </c>
      <c r="G36" s="9">
        <v>318281.7</v>
      </c>
      <c r="H36" s="9">
        <v>34631.1</v>
      </c>
      <c r="I36" s="9">
        <v>12525</v>
      </c>
      <c r="J36" s="9">
        <v>120920</v>
      </c>
      <c r="K36" s="9">
        <v>4398.8</v>
      </c>
      <c r="L36" s="9">
        <v>9844.6</v>
      </c>
      <c r="M36" s="12">
        <v>31535.5</v>
      </c>
      <c r="N36" s="9">
        <v>9602.2999999999993</v>
      </c>
      <c r="O36" s="9">
        <v>603</v>
      </c>
      <c r="P36" s="9">
        <v>37476.300000000003</v>
      </c>
      <c r="Q36" s="9">
        <v>6166.1</v>
      </c>
      <c r="R36" s="9">
        <v>117671.6</v>
      </c>
      <c r="S36" s="9">
        <v>7960.5</v>
      </c>
      <c r="T36" s="9">
        <v>20835.099999999999</v>
      </c>
      <c r="U36" s="9">
        <v>0</v>
      </c>
      <c r="V36" s="9">
        <v>0</v>
      </c>
      <c r="W36" s="9">
        <v>2397.6</v>
      </c>
      <c r="X36" s="12">
        <v>55049.2</v>
      </c>
      <c r="Y36" s="9">
        <v>256</v>
      </c>
      <c r="Z36" s="9">
        <v>0</v>
      </c>
      <c r="AA36" s="9">
        <v>122.7</v>
      </c>
      <c r="AB36" s="9">
        <v>332.59999999999997</v>
      </c>
      <c r="AC36" s="9">
        <v>1804.1999999999998</v>
      </c>
      <c r="AD36" s="9">
        <v>122493.3</v>
      </c>
      <c r="AE36" s="9">
        <v>2917.2</v>
      </c>
      <c r="AF36" s="9">
        <v>7635.6</v>
      </c>
      <c r="AG36" s="9">
        <v>22249.1</v>
      </c>
      <c r="AH36" s="9">
        <v>4607.6000000000004</v>
      </c>
      <c r="AI36" s="27">
        <f>SUM(C36:AH36)</f>
        <v>1048512.9999999998</v>
      </c>
    </row>
    <row r="37" spans="1:35" x14ac:dyDescent="0.25">
      <c r="A37" s="4"/>
      <c r="B37" s="5" t="s">
        <v>55</v>
      </c>
      <c r="C37" s="9">
        <v>0</v>
      </c>
      <c r="D37" s="9">
        <v>3047.1</v>
      </c>
      <c r="E37" s="9">
        <v>44731.9</v>
      </c>
      <c r="F37" s="9">
        <v>174385.8</v>
      </c>
      <c r="G37" s="9">
        <v>359625.7</v>
      </c>
      <c r="H37" s="9">
        <v>375774.6</v>
      </c>
      <c r="I37" s="9">
        <v>25443.3</v>
      </c>
      <c r="J37" s="9">
        <v>11065.1</v>
      </c>
      <c r="K37" s="9">
        <v>2437.1999999999998</v>
      </c>
      <c r="L37" s="9">
        <v>13218.6</v>
      </c>
      <c r="M37" s="12">
        <v>160817.70000000001</v>
      </c>
      <c r="N37" s="9">
        <v>2588</v>
      </c>
      <c r="O37" s="9">
        <v>0</v>
      </c>
      <c r="P37" s="9">
        <v>52436.9</v>
      </c>
      <c r="Q37" s="9">
        <v>19612.400000000001</v>
      </c>
      <c r="R37" s="9">
        <v>718526.3</v>
      </c>
      <c r="S37" s="9">
        <v>26929.200000000001</v>
      </c>
      <c r="T37" s="9">
        <v>1556.1</v>
      </c>
      <c r="U37" s="9">
        <v>1885.8</v>
      </c>
      <c r="V37" s="9">
        <v>0</v>
      </c>
      <c r="W37" s="9">
        <v>8095.2</v>
      </c>
      <c r="X37" s="12">
        <v>13079</v>
      </c>
      <c r="Y37" s="9">
        <v>58.1</v>
      </c>
      <c r="Z37" s="9">
        <v>0</v>
      </c>
      <c r="AA37" s="9">
        <v>111.1</v>
      </c>
      <c r="AB37" s="9">
        <v>0</v>
      </c>
      <c r="AC37" s="9">
        <v>7235.1</v>
      </c>
      <c r="AD37" s="9">
        <v>93657.600000000006</v>
      </c>
      <c r="AE37" s="9">
        <v>9061.5</v>
      </c>
      <c r="AF37" s="9">
        <v>0</v>
      </c>
      <c r="AG37" s="9">
        <v>3432.2</v>
      </c>
      <c r="AH37" s="9">
        <v>12895.5</v>
      </c>
      <c r="AI37" s="27">
        <f>SUM(C37:AH37)</f>
        <v>2141707.0000000005</v>
      </c>
    </row>
    <row r="38" spans="1:35" x14ac:dyDescent="0.25">
      <c r="A38" s="4"/>
      <c r="B38" s="5" t="s">
        <v>56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88140.3</v>
      </c>
      <c r="I38" s="9">
        <v>0</v>
      </c>
      <c r="J38" s="9">
        <v>0</v>
      </c>
      <c r="K38" s="9">
        <v>0</v>
      </c>
      <c r="L38" s="9">
        <v>0</v>
      </c>
      <c r="M38" s="12">
        <v>0</v>
      </c>
      <c r="N38" s="9">
        <v>0</v>
      </c>
      <c r="O38" s="9">
        <v>110.6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207.4</v>
      </c>
      <c r="V38" s="9">
        <v>0</v>
      </c>
      <c r="W38" s="9">
        <v>0</v>
      </c>
      <c r="X38" s="12">
        <v>0</v>
      </c>
      <c r="Y38" s="9">
        <v>0</v>
      </c>
      <c r="Z38" s="9">
        <v>6.6</v>
      </c>
      <c r="AA38" s="9">
        <v>0</v>
      </c>
      <c r="AB38" s="9">
        <v>0</v>
      </c>
      <c r="AC38" s="9">
        <v>2</v>
      </c>
      <c r="AD38" s="9">
        <v>0</v>
      </c>
      <c r="AE38" s="9">
        <v>935.5</v>
      </c>
      <c r="AF38" s="9">
        <v>0</v>
      </c>
      <c r="AG38" s="9">
        <v>0</v>
      </c>
      <c r="AH38" s="9">
        <v>0</v>
      </c>
      <c r="AI38" s="27">
        <f>SUM(C38:AH38)</f>
        <v>89402.400000000009</v>
      </c>
    </row>
    <row r="39" spans="1:35" ht="6.75" customHeight="1" x14ac:dyDescent="0.25">
      <c r="A39" s="15"/>
      <c r="B39" s="16"/>
      <c r="M39" s="19"/>
      <c r="X39" s="19"/>
      <c r="AI39" s="25"/>
    </row>
    <row r="40" spans="1:35" x14ac:dyDescent="0.25">
      <c r="A40" s="2" t="s">
        <v>57</v>
      </c>
      <c r="B40" s="3" t="s">
        <v>58</v>
      </c>
      <c r="C40" s="10">
        <f>+C41+C42+C43</f>
        <v>90381.9</v>
      </c>
      <c r="D40" s="10">
        <f>+D41+D42+D43</f>
        <v>30145.599999999999</v>
      </c>
      <c r="E40" s="10">
        <f t="shared" ref="E40:AH40" si="13">+E41+E42+E43</f>
        <v>77832.600000000006</v>
      </c>
      <c r="F40" s="10">
        <f t="shared" si="13"/>
        <v>171325.19999999998</v>
      </c>
      <c r="G40" s="10">
        <f t="shared" si="13"/>
        <v>644635.19999999995</v>
      </c>
      <c r="H40" s="10">
        <f t="shared" si="13"/>
        <v>505557.50000000006</v>
      </c>
      <c r="I40" s="10">
        <f t="shared" si="13"/>
        <v>27615.5</v>
      </c>
      <c r="J40" s="10">
        <f t="shared" si="13"/>
        <v>134716.5</v>
      </c>
      <c r="K40" s="10">
        <f t="shared" si="13"/>
        <v>6886.3</v>
      </c>
      <c r="L40" s="10">
        <f t="shared" si="13"/>
        <v>33360.800000000003</v>
      </c>
      <c r="M40" s="11">
        <f t="shared" si="13"/>
        <v>270773</v>
      </c>
      <c r="N40" s="10">
        <f t="shared" si="13"/>
        <v>17036.5</v>
      </c>
      <c r="O40" s="10">
        <f t="shared" si="13"/>
        <v>562.6</v>
      </c>
      <c r="P40" s="10">
        <f t="shared" si="13"/>
        <v>65530</v>
      </c>
      <c r="Q40" s="10">
        <f t="shared" si="13"/>
        <v>49528.799999999996</v>
      </c>
      <c r="R40" s="10">
        <f t="shared" si="13"/>
        <v>771702.3</v>
      </c>
      <c r="S40" s="10">
        <f t="shared" si="13"/>
        <v>28672</v>
      </c>
      <c r="T40" s="10">
        <f t="shared" si="13"/>
        <v>19192</v>
      </c>
      <c r="U40" s="10">
        <f t="shared" si="13"/>
        <v>2474.1999999999998</v>
      </c>
      <c r="V40" s="10">
        <f t="shared" si="13"/>
        <v>1092.5999999999999</v>
      </c>
      <c r="W40" s="10">
        <f t="shared" si="13"/>
        <v>20609.099999999999</v>
      </c>
      <c r="X40" s="11">
        <f t="shared" si="13"/>
        <v>143033.20000000001</v>
      </c>
      <c r="Y40" s="10">
        <f t="shared" si="13"/>
        <v>1094.1000000000001</v>
      </c>
      <c r="Z40" s="10">
        <f t="shared" si="13"/>
        <v>21.9</v>
      </c>
      <c r="AA40" s="10">
        <f t="shared" si="13"/>
        <v>509.7</v>
      </c>
      <c r="AB40" s="10">
        <f t="shared" si="13"/>
        <v>0</v>
      </c>
      <c r="AC40" s="10">
        <f t="shared" si="13"/>
        <v>7994.2000000000007</v>
      </c>
      <c r="AD40" s="10">
        <f t="shared" si="13"/>
        <v>176526</v>
      </c>
      <c r="AE40" s="10">
        <f t="shared" si="13"/>
        <v>16062.7</v>
      </c>
      <c r="AF40" s="10">
        <f t="shared" si="13"/>
        <v>15534.5</v>
      </c>
      <c r="AG40" s="10">
        <f t="shared" si="13"/>
        <v>48217.1</v>
      </c>
      <c r="AH40" s="10">
        <f t="shared" si="13"/>
        <v>10235.5</v>
      </c>
      <c r="AI40" s="26">
        <f>SUM(C40:AH40)</f>
        <v>3388859.100000001</v>
      </c>
    </row>
    <row r="41" spans="1:35" x14ac:dyDescent="0.25">
      <c r="A41" s="4"/>
      <c r="B41" s="5" t="s">
        <v>59</v>
      </c>
      <c r="C41" s="9">
        <v>39313.1</v>
      </c>
      <c r="D41" s="9">
        <v>24134.6</v>
      </c>
      <c r="E41" s="9">
        <v>60361.3</v>
      </c>
      <c r="F41" s="9">
        <v>163034.4</v>
      </c>
      <c r="G41" s="9">
        <v>303143.90000000002</v>
      </c>
      <c r="H41" s="9">
        <v>294206.40000000002</v>
      </c>
      <c r="I41" s="9">
        <v>13095.8</v>
      </c>
      <c r="J41" s="9">
        <v>44921.2</v>
      </c>
      <c r="K41" s="9">
        <v>4712.1000000000004</v>
      </c>
      <c r="L41" s="9">
        <v>26584</v>
      </c>
      <c r="M41" s="12">
        <v>259842.7</v>
      </c>
      <c r="N41" s="9">
        <v>12875.4</v>
      </c>
      <c r="O41" s="9">
        <v>168.3</v>
      </c>
      <c r="P41" s="9">
        <v>35369.599999999999</v>
      </c>
      <c r="Q41" s="9">
        <v>43092.799999999996</v>
      </c>
      <c r="R41" s="9">
        <v>721798.5</v>
      </c>
      <c r="S41" s="9">
        <v>27790</v>
      </c>
      <c r="T41" s="9">
        <v>16345.8</v>
      </c>
      <c r="U41" s="9">
        <v>2474.1999999999998</v>
      </c>
      <c r="V41" s="9">
        <v>1092.5999999999999</v>
      </c>
      <c r="W41" s="9">
        <v>15040.1</v>
      </c>
      <c r="X41" s="12">
        <v>87268.3</v>
      </c>
      <c r="Y41" s="9">
        <v>915.7</v>
      </c>
      <c r="Z41" s="9">
        <v>21.9</v>
      </c>
      <c r="AA41" s="9">
        <v>505.3</v>
      </c>
      <c r="AB41" s="9">
        <v>0</v>
      </c>
      <c r="AC41" s="9">
        <v>3344.4</v>
      </c>
      <c r="AD41" s="9">
        <v>160663.9</v>
      </c>
      <c r="AE41" s="9">
        <v>15244.2</v>
      </c>
      <c r="AF41" s="9">
        <v>13356.9</v>
      </c>
      <c r="AG41" s="9">
        <v>39515.599999999999</v>
      </c>
      <c r="AH41" s="9">
        <v>10235.5</v>
      </c>
      <c r="AI41" s="27">
        <f>SUM(C41:AH41)</f>
        <v>2440468.5</v>
      </c>
    </row>
    <row r="42" spans="1:35" x14ac:dyDescent="0.25">
      <c r="A42" s="4"/>
      <c r="B42" s="5" t="s">
        <v>60</v>
      </c>
      <c r="C42" s="9">
        <v>51068.800000000003</v>
      </c>
      <c r="D42" s="9">
        <v>6011</v>
      </c>
      <c r="E42" s="9">
        <v>17471.3</v>
      </c>
      <c r="F42" s="9">
        <v>8290.7999999999993</v>
      </c>
      <c r="G42" s="9">
        <v>341491.3</v>
      </c>
      <c r="H42" s="9">
        <v>104336.9</v>
      </c>
      <c r="I42" s="9">
        <v>14519.7</v>
      </c>
      <c r="J42" s="9">
        <v>89795.3</v>
      </c>
      <c r="K42" s="9">
        <v>2174.1999999999998</v>
      </c>
      <c r="L42" s="9">
        <v>6776.8</v>
      </c>
      <c r="M42" s="12">
        <v>10270.299999999999</v>
      </c>
      <c r="N42" s="9">
        <v>4161.1000000000004</v>
      </c>
      <c r="O42" s="9">
        <v>394.3</v>
      </c>
      <c r="P42" s="9">
        <v>30160.400000000001</v>
      </c>
      <c r="Q42" s="9">
        <v>6436</v>
      </c>
      <c r="R42" s="9">
        <v>49903.8</v>
      </c>
      <c r="S42" s="9">
        <v>882</v>
      </c>
      <c r="T42" s="9">
        <v>2846.2</v>
      </c>
      <c r="U42" s="9">
        <v>0</v>
      </c>
      <c r="V42" s="9">
        <v>0</v>
      </c>
      <c r="W42" s="9">
        <v>5569</v>
      </c>
      <c r="X42" s="12">
        <v>55764.9</v>
      </c>
      <c r="Y42" s="9">
        <v>178.4</v>
      </c>
      <c r="Z42" s="9">
        <v>0</v>
      </c>
      <c r="AA42" s="9">
        <v>4.4000000000000004</v>
      </c>
      <c r="AB42" s="9">
        <v>0</v>
      </c>
      <c r="AC42" s="9">
        <v>2553.4</v>
      </c>
      <c r="AD42" s="9">
        <v>15862.1</v>
      </c>
      <c r="AE42" s="9">
        <v>818.5</v>
      </c>
      <c r="AF42" s="9">
        <v>2177.6</v>
      </c>
      <c r="AG42" s="9">
        <v>543</v>
      </c>
      <c r="AH42" s="9">
        <v>0</v>
      </c>
      <c r="AI42" s="27">
        <f>SUM(C42:AH42)</f>
        <v>830461.50000000012</v>
      </c>
    </row>
    <row r="43" spans="1:35" ht="15.75" thickBot="1" x14ac:dyDescent="0.3">
      <c r="A43" s="17"/>
      <c r="B43" s="18" t="s">
        <v>61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107014.2</v>
      </c>
      <c r="I43" s="21">
        <v>0</v>
      </c>
      <c r="J43" s="21">
        <v>0</v>
      </c>
      <c r="K43" s="21">
        <v>0</v>
      </c>
      <c r="L43" s="21">
        <v>0</v>
      </c>
      <c r="M43" s="22">
        <v>660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2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2096.4</v>
      </c>
      <c r="AD43" s="21">
        <v>0</v>
      </c>
      <c r="AE43" s="21">
        <v>0</v>
      </c>
      <c r="AF43" s="21">
        <v>0</v>
      </c>
      <c r="AG43" s="21">
        <v>8158.5</v>
      </c>
      <c r="AH43" s="21">
        <v>0</v>
      </c>
      <c r="AI43" s="28">
        <f>SUM(C43:AH43)</f>
        <v>117929.09999999999</v>
      </c>
    </row>
    <row r="44" spans="1:35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x14ac:dyDescent="0.25">
      <c r="AI45" s="30"/>
    </row>
  </sheetData>
  <mergeCells count="1">
    <mergeCell ref="A1:B1"/>
  </mergeCells>
  <printOptions horizontalCentered="1" verticalCentered="1"/>
  <pageMargins left="0.39370078740157483" right="0.39370078740157483" top="0.78740157480314965" bottom="0.78740157480314965" header="0.19685039370078741" footer="0.39370078740157483"/>
  <pageSetup paperSize="9" scale="82" orientation="landscape" horizontalDpi="4294967294" verticalDpi="4294967294" r:id="rId1"/>
  <headerFooter>
    <oddHeader>&amp;CEjecución Presupuestaria de Empresas Públicas No Financieras
(En millones de pesos. Base Devengado)
Acumulado al 30-06-25</oddHeader>
    <oddFooter xml:space="preserve">&amp;L      Nota: datos provisorios suministrados por las empresas públicas. Fecha de corte de la información: 17/09/25. 
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TRIMESTRE 2025</vt:lpstr>
      <vt:lpstr>'II TRIMESTRE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2025-09-22T19:18:36Z</cp:lastPrinted>
  <dcterms:created xsi:type="dcterms:W3CDTF">2020-07-08T18:07:03Z</dcterms:created>
  <dcterms:modified xsi:type="dcterms:W3CDTF">2025-09-23T19:07:46Z</dcterms:modified>
</cp:coreProperties>
</file>