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I:\2025\Informe Trimestral Empresas Públicas\I Trimestre\Informe\"/>
    </mc:Choice>
  </mc:AlternateContent>
  <xr:revisionPtr revIDLastSave="0" documentId="13_ncr:1_{87C0AE7A-2B49-482A-B752-345CD2E109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 TRIMESTRE 2025" sheetId="5" r:id="rId1"/>
  </sheets>
  <definedNames>
    <definedName name="_xlnm.Print_Titles" localSheetId="0">'I TRIMESTRE 2025'!$A:$B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36" i="5" l="1"/>
  <c r="AI37" i="5" l="1"/>
  <c r="AI38" i="5"/>
  <c r="AI43" i="5"/>
  <c r="AI41" i="5"/>
  <c r="AI42" i="5"/>
  <c r="H3" i="5" l="1"/>
  <c r="N3" i="5"/>
  <c r="C3" i="5"/>
  <c r="E3" i="5"/>
  <c r="F3" i="5"/>
  <c r="I3" i="5"/>
  <c r="J3" i="5"/>
  <c r="K3" i="5"/>
  <c r="L3" i="5"/>
  <c r="M3" i="5"/>
  <c r="P3" i="5"/>
  <c r="R3" i="5"/>
  <c r="S3" i="5"/>
  <c r="T3" i="5"/>
  <c r="U3" i="5"/>
  <c r="X3" i="5"/>
  <c r="Z3" i="5"/>
  <c r="AA3" i="5"/>
  <c r="AB3" i="5"/>
  <c r="AC3" i="5"/>
  <c r="D3" i="5"/>
  <c r="AG3" i="5"/>
  <c r="AH3" i="5"/>
  <c r="Q3" i="5"/>
  <c r="Y3" i="5"/>
  <c r="AF3" i="5"/>
  <c r="G3" i="5"/>
  <c r="O3" i="5"/>
  <c r="V3" i="5"/>
  <c r="W3" i="5"/>
  <c r="AD3" i="5"/>
  <c r="AE3" i="5"/>
  <c r="C10" i="5"/>
  <c r="E10" i="5"/>
  <c r="J10" i="5"/>
  <c r="K10" i="5"/>
  <c r="R10" i="5"/>
  <c r="S10" i="5"/>
  <c r="Z10" i="5"/>
  <c r="AA10" i="5"/>
  <c r="AG10" i="5"/>
  <c r="AH10" i="5"/>
  <c r="G10" i="5"/>
  <c r="H10" i="5"/>
  <c r="I10" i="5"/>
  <c r="L10" i="5"/>
  <c r="N10" i="5"/>
  <c r="O10" i="5"/>
  <c r="P10" i="5"/>
  <c r="Q10" i="5"/>
  <c r="T10" i="5"/>
  <c r="V10" i="5"/>
  <c r="W10" i="5"/>
  <c r="X10" i="5"/>
  <c r="Y10" i="5"/>
  <c r="AB10" i="5"/>
  <c r="AD10" i="5"/>
  <c r="AE10" i="5"/>
  <c r="D10" i="5"/>
  <c r="AF10" i="5"/>
  <c r="F10" i="5"/>
  <c r="M10" i="5"/>
  <c r="U10" i="5"/>
  <c r="AC10" i="5"/>
  <c r="C14" i="5"/>
  <c r="E14" i="5"/>
  <c r="F14" i="5"/>
  <c r="J14" i="5"/>
  <c r="K14" i="5"/>
  <c r="M14" i="5"/>
  <c r="R14" i="5"/>
  <c r="S14" i="5"/>
  <c r="U14" i="5"/>
  <c r="Z14" i="5"/>
  <c r="AA14" i="5"/>
  <c r="AC14" i="5"/>
  <c r="AG14" i="5"/>
  <c r="AH14" i="5"/>
  <c r="G14" i="5"/>
  <c r="H14" i="5"/>
  <c r="I14" i="5"/>
  <c r="L14" i="5"/>
  <c r="N14" i="5"/>
  <c r="O14" i="5"/>
  <c r="P14" i="5"/>
  <c r="Q14" i="5"/>
  <c r="T14" i="5"/>
  <c r="V14" i="5"/>
  <c r="W14" i="5"/>
  <c r="X14" i="5"/>
  <c r="Y14" i="5"/>
  <c r="AB14" i="5"/>
  <c r="AD14" i="5"/>
  <c r="AE14" i="5"/>
  <c r="D14" i="5"/>
  <c r="AF14" i="5"/>
  <c r="G22" i="5"/>
  <c r="H22" i="5"/>
  <c r="N22" i="5"/>
  <c r="O22" i="5"/>
  <c r="Q22" i="5"/>
  <c r="V22" i="5"/>
  <c r="W22" i="5"/>
  <c r="Y22" i="5"/>
  <c r="AD22" i="5"/>
  <c r="AE22" i="5"/>
  <c r="AF22" i="5"/>
  <c r="C22" i="5"/>
  <c r="E22" i="5"/>
  <c r="F22" i="5"/>
  <c r="I22" i="5"/>
  <c r="J22" i="5"/>
  <c r="K22" i="5"/>
  <c r="L22" i="5"/>
  <c r="M22" i="5"/>
  <c r="P22" i="5"/>
  <c r="R22" i="5"/>
  <c r="S22" i="5"/>
  <c r="T22" i="5"/>
  <c r="U22" i="5"/>
  <c r="X22" i="5"/>
  <c r="Z22" i="5"/>
  <c r="AA22" i="5"/>
  <c r="AB22" i="5"/>
  <c r="AC22" i="5"/>
  <c r="D22" i="5"/>
  <c r="AG22" i="5"/>
  <c r="AH22" i="5"/>
  <c r="E26" i="5"/>
  <c r="K26" i="5"/>
  <c r="Q26" i="5"/>
  <c r="S26" i="5"/>
  <c r="Y26" i="5"/>
  <c r="AA26" i="5"/>
  <c r="AF26" i="5"/>
  <c r="AH26" i="5"/>
  <c r="C26" i="5"/>
  <c r="F26" i="5"/>
  <c r="G26" i="5"/>
  <c r="H26" i="5"/>
  <c r="J26" i="5"/>
  <c r="L26" i="5"/>
  <c r="M26" i="5"/>
  <c r="N26" i="5"/>
  <c r="O26" i="5"/>
  <c r="R26" i="5"/>
  <c r="T26" i="5"/>
  <c r="U26" i="5"/>
  <c r="V26" i="5"/>
  <c r="W26" i="5"/>
  <c r="Z26" i="5"/>
  <c r="AB26" i="5"/>
  <c r="AC26" i="5"/>
  <c r="AD26" i="5"/>
  <c r="AE26" i="5"/>
  <c r="AG26" i="5"/>
  <c r="I26" i="5"/>
  <c r="P26" i="5"/>
  <c r="X26" i="5"/>
  <c r="D26" i="5"/>
  <c r="AI3" i="5" l="1"/>
  <c r="Z9" i="5"/>
  <c r="F9" i="5"/>
  <c r="F20" i="5" s="1"/>
  <c r="J9" i="5"/>
  <c r="E9" i="5"/>
  <c r="E20" i="5" s="1"/>
  <c r="AC9" i="5"/>
  <c r="AC20" i="5" s="1"/>
  <c r="AA9" i="5"/>
  <c r="AA20" i="5" s="1"/>
  <c r="M9" i="5"/>
  <c r="M20" i="5" s="1"/>
  <c r="S9" i="5"/>
  <c r="S20" i="5" s="1"/>
  <c r="R9" i="5"/>
  <c r="R20" i="5" s="1"/>
  <c r="K9" i="5"/>
  <c r="K20" i="5" s="1"/>
  <c r="AH9" i="5"/>
  <c r="AH20" i="5" s="1"/>
  <c r="U9" i="5"/>
  <c r="U20" i="5" s="1"/>
  <c r="AG9" i="5"/>
  <c r="AG20" i="5" s="1"/>
  <c r="C9" i="5"/>
  <c r="C20" i="5" s="1"/>
  <c r="AB9" i="5"/>
  <c r="AB20" i="5" s="1"/>
  <c r="T9" i="5"/>
  <c r="T20" i="5" s="1"/>
  <c r="L9" i="5"/>
  <c r="L20" i="5" s="1"/>
  <c r="AF9" i="5"/>
  <c r="AF20" i="5" s="1"/>
  <c r="Y9" i="5"/>
  <c r="Y20" i="5" s="1"/>
  <c r="Q9" i="5"/>
  <c r="Q20" i="5" s="1"/>
  <c r="D9" i="5"/>
  <c r="D20" i="5" s="1"/>
  <c r="X9" i="5"/>
  <c r="X20" i="5" s="1"/>
  <c r="P9" i="5"/>
  <c r="P20" i="5" s="1"/>
  <c r="I9" i="5"/>
  <c r="I20" i="5" s="1"/>
  <c r="Z20" i="5"/>
  <c r="J20" i="5"/>
  <c r="AE9" i="5"/>
  <c r="AE20" i="5" s="1"/>
  <c r="W9" i="5"/>
  <c r="W20" i="5" s="1"/>
  <c r="O9" i="5"/>
  <c r="O20" i="5" s="1"/>
  <c r="H9" i="5"/>
  <c r="H20" i="5" s="1"/>
  <c r="AD9" i="5"/>
  <c r="AD20" i="5" s="1"/>
  <c r="V9" i="5"/>
  <c r="V20" i="5" s="1"/>
  <c r="N9" i="5"/>
  <c r="N20" i="5" s="1"/>
  <c r="G9" i="5"/>
  <c r="G20" i="5" s="1"/>
  <c r="AC40" i="5"/>
  <c r="U40" i="5"/>
  <c r="M40" i="5"/>
  <c r="F40" i="5"/>
  <c r="AF35" i="5"/>
  <c r="Y35" i="5"/>
  <c r="R35" i="5"/>
  <c r="Q35" i="5"/>
  <c r="G35" i="5"/>
  <c r="Z35" i="5"/>
  <c r="U35" i="5"/>
  <c r="F35" i="5"/>
  <c r="Z32" i="5"/>
  <c r="AG32" i="5" l="1"/>
  <c r="R32" i="5"/>
  <c r="R31" i="5"/>
  <c r="N33" i="5"/>
  <c r="E32" i="5"/>
  <c r="C35" i="5"/>
  <c r="J35" i="5"/>
  <c r="AG35" i="5"/>
  <c r="C40" i="5"/>
  <c r="J40" i="5"/>
  <c r="R40" i="5"/>
  <c r="Z40" i="5"/>
  <c r="AG40" i="5"/>
  <c r="C30" i="5"/>
  <c r="Z33" i="5"/>
  <c r="E31" i="5"/>
  <c r="K30" i="5"/>
  <c r="S31" i="5"/>
  <c r="AH31" i="5"/>
  <c r="Y30" i="5"/>
  <c r="M35" i="5"/>
  <c r="AC35" i="5"/>
  <c r="E40" i="5"/>
  <c r="K40" i="5"/>
  <c r="S40" i="5"/>
  <c r="AA40" i="5"/>
  <c r="Q40" i="5"/>
  <c r="Y40" i="5"/>
  <c r="AF40" i="5"/>
  <c r="N35" i="5"/>
  <c r="V35" i="5"/>
  <c r="AD35" i="5"/>
  <c r="H35" i="5"/>
  <c r="O35" i="5"/>
  <c r="W35" i="5"/>
  <c r="W30" i="5"/>
  <c r="G32" i="5"/>
  <c r="V32" i="5"/>
  <c r="H40" i="5"/>
  <c r="W40" i="5"/>
  <c r="F31" i="5"/>
  <c r="M31" i="5"/>
  <c r="I40" i="5"/>
  <c r="P40" i="5"/>
  <c r="X40" i="5"/>
  <c r="D40" i="5"/>
  <c r="L40" i="5"/>
  <c r="T40" i="5"/>
  <c r="AB40" i="5"/>
  <c r="V31" i="5"/>
  <c r="O30" i="5"/>
  <c r="AE31" i="5"/>
  <c r="N32" i="5"/>
  <c r="AD32" i="5"/>
  <c r="O40" i="5"/>
  <c r="AE40" i="5"/>
  <c r="I32" i="5"/>
  <c r="P32" i="5"/>
  <c r="X32" i="5"/>
  <c r="D32" i="5"/>
  <c r="T31" i="5"/>
  <c r="AB31" i="5"/>
  <c r="E35" i="5"/>
  <c r="K35" i="5"/>
  <c r="S35" i="5"/>
  <c r="AA35" i="5"/>
  <c r="AH35" i="5"/>
  <c r="U31" i="5"/>
  <c r="C32" i="5"/>
  <c r="AH40" i="5"/>
  <c r="J32" i="5"/>
  <c r="AE35" i="5"/>
  <c r="I35" i="5"/>
  <c r="P35" i="5"/>
  <c r="X35" i="5"/>
  <c r="D35" i="5"/>
  <c r="L35" i="5"/>
  <c r="T35" i="5"/>
  <c r="AB35" i="5"/>
  <c r="G40" i="5"/>
  <c r="N40" i="5"/>
  <c r="V40" i="5"/>
  <c r="AD40" i="5"/>
  <c r="H32" i="5"/>
  <c r="W32" i="5"/>
  <c r="AF32" i="5"/>
  <c r="AD31" i="5"/>
  <c r="C33" i="5"/>
  <c r="J31" i="5"/>
  <c r="J33" i="5"/>
  <c r="J30" i="5"/>
  <c r="R33" i="5"/>
  <c r="R30" i="5"/>
  <c r="Z31" i="5"/>
  <c r="Z30" i="5"/>
  <c r="AG31" i="5"/>
  <c r="AG33" i="5"/>
  <c r="AG30" i="5"/>
  <c r="H31" i="5"/>
  <c r="H33" i="5"/>
  <c r="H30" i="5"/>
  <c r="S30" i="5"/>
  <c r="AA31" i="5"/>
  <c r="AA30" i="5"/>
  <c r="Q30" i="5"/>
  <c r="AF30" i="5"/>
  <c r="AF31" i="5"/>
  <c r="AF33" i="5"/>
  <c r="L31" i="5"/>
  <c r="L33" i="5"/>
  <c r="L30" i="5"/>
  <c r="T30" i="5"/>
  <c r="I30" i="5"/>
  <c r="I31" i="5"/>
  <c r="P30" i="5"/>
  <c r="P33" i="5"/>
  <c r="P31" i="5"/>
  <c r="X30" i="5"/>
  <c r="K32" i="5"/>
  <c r="S32" i="5"/>
  <c r="AA32" i="5"/>
  <c r="AH32" i="5"/>
  <c r="F30" i="5"/>
  <c r="AC30" i="5"/>
  <c r="U30" i="5"/>
  <c r="G30" i="5"/>
  <c r="AD30" i="5"/>
  <c r="M30" i="5"/>
  <c r="AD33" i="5"/>
  <c r="AI40" i="5" l="1"/>
  <c r="Y32" i="5"/>
  <c r="Y33" i="5"/>
  <c r="Q32" i="5"/>
  <c r="Q33" i="5"/>
  <c r="N31" i="5"/>
  <c r="N30" i="5"/>
  <c r="K31" i="5"/>
  <c r="AC32" i="5"/>
  <c r="W31" i="5"/>
  <c r="Y31" i="5"/>
  <c r="AH30" i="5"/>
  <c r="K33" i="5"/>
  <c r="M33" i="5"/>
  <c r="D31" i="5"/>
  <c r="C31" i="5"/>
  <c r="AE32" i="5"/>
  <c r="V30" i="5"/>
  <c r="E30" i="5"/>
  <c r="O31" i="5"/>
  <c r="AB33" i="5"/>
  <c r="W33" i="5"/>
  <c r="V33" i="5"/>
  <c r="AC31" i="5"/>
  <c r="Q31" i="5"/>
  <c r="O32" i="5"/>
  <c r="O33" i="5"/>
  <c r="U32" i="5"/>
  <c r="D30" i="5"/>
  <c r="I33" i="5"/>
  <c r="M32" i="5"/>
  <c r="AB32" i="5"/>
  <c r="D33" i="5"/>
  <c r="X33" i="5"/>
  <c r="AE30" i="5"/>
  <c r="T32" i="5"/>
  <c r="G33" i="5"/>
  <c r="X31" i="5"/>
  <c r="AE33" i="5"/>
  <c r="L32" i="5"/>
  <c r="AB30" i="5"/>
  <c r="AC33" i="5"/>
  <c r="T33" i="5"/>
  <c r="G31" i="5"/>
  <c r="E33" i="5"/>
  <c r="AA33" i="5"/>
  <c r="U33" i="5"/>
  <c r="S33" i="5"/>
  <c r="AH33" i="5"/>
  <c r="F32" i="5" l="1"/>
  <c r="F33" i="5"/>
  <c r="AI35" i="5" l="1"/>
  <c r="AI33" i="5"/>
  <c r="AI32" i="5"/>
  <c r="AI31" i="5"/>
  <c r="AI30" i="5"/>
  <c r="AI28" i="5"/>
  <c r="AI27" i="5"/>
  <c r="AI26" i="5"/>
  <c r="AI23" i="5"/>
  <c r="AI24" i="5"/>
  <c r="AI22" i="5"/>
  <c r="AI20" i="5"/>
  <c r="AI10" i="5"/>
  <c r="AI11" i="5"/>
  <c r="AI12" i="5"/>
  <c r="AI13" i="5"/>
  <c r="AI14" i="5"/>
  <c r="AI15" i="5"/>
  <c r="AI16" i="5"/>
  <c r="AI17" i="5"/>
  <c r="AI18" i="5"/>
  <c r="AI9" i="5"/>
  <c r="AI4" i="5"/>
  <c r="AI5" i="5"/>
  <c r="AI6" i="5"/>
  <c r="AI7" i="5"/>
</calcChain>
</file>

<file path=xl/sharedStrings.xml><?xml version="1.0" encoding="utf-8"?>
<sst xmlns="http://schemas.openxmlformats.org/spreadsheetml/2006/main" count="79" uniqueCount="76">
  <si>
    <t>AR-SAT</t>
  </si>
  <si>
    <t>DIOXITEK S.A.</t>
  </si>
  <si>
    <t>FADEA</t>
  </si>
  <si>
    <t>INTERCARGO S.A.</t>
  </si>
  <si>
    <t>TANDANOR</t>
  </si>
  <si>
    <t>VENG S.A.</t>
  </si>
  <si>
    <t>YMAD</t>
  </si>
  <si>
    <t>CONCEPTO</t>
  </si>
  <si>
    <t>ADIF</t>
  </si>
  <si>
    <t>AEROL. ARG.</t>
  </si>
  <si>
    <t>BELGRANO CARGAS</t>
  </si>
  <si>
    <t>CASA DE MONEDA</t>
  </si>
  <si>
    <t>CORREO</t>
  </si>
  <si>
    <t>DECAHF</t>
  </si>
  <si>
    <t>EDUC.AR</t>
  </si>
  <si>
    <t>EANA</t>
  </si>
  <si>
    <t>NASA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</si>
  <si>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</si>
  <si>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</si>
  <si>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</si>
  <si>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</si>
  <si>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</si>
  <si>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</si>
  <si>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</si>
  <si>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</si>
  <si>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</si>
  <si>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</si>
  <si>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</si>
  <si>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</si>
  <si>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</si>
  <si>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</si>
  <si>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</si>
  <si>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</si>
  <si>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</si>
  <si>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</si>
  <si>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</si>
  <si>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</si>
  <si>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</si>
  <si>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</si>
  <si>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</si>
  <si>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</si>
  <si>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</si>
  <si>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</si>
  <si>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</si>
  <si>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</si>
  <si>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</si>
  <si>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</si>
  <si>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</si>
  <si>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</si>
  <si>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</si>
  <si>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</si>
  <si>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</si>
  <si>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</si>
  <si>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INTEA</t>
  </si>
  <si>
    <t>POLO TECNOL.</t>
  </si>
  <si>
    <t>X)</t>
  </si>
  <si>
    <t>FUENTES FINANCIERAS</t>
  </si>
  <si>
    <t xml:space="preserve">   - DISMINUC. DE LA INVERSIÓN FINANCIERA</t>
  </si>
  <si>
    <t xml:space="preserve">   - ENDEUD.PUB. E INCREM.OTROS PASIVOS</t>
  </si>
  <si>
    <t xml:space="preserve">   - INCREMENTO DEL PATRIMONIO</t>
  </si>
  <si>
    <t>XI)</t>
  </si>
  <si>
    <t>APLICACIONES FINANCIERAS</t>
  </si>
  <si>
    <t xml:space="preserve">   - INVERSIÓN FINANCIERA</t>
  </si>
  <si>
    <t xml:space="preserve">   - AMORT.DEUDAS Y DISM. OTROS PASIVOS</t>
  </si>
  <si>
    <t xml:space="preserve">   - DISMINUCIÓN DEL PATRIMONIO</t>
  </si>
  <si>
    <t>TOTAL</t>
  </si>
  <si>
    <t>ENARSA</t>
  </si>
  <si>
    <t>LT 10 UNL</t>
  </si>
  <si>
    <t>FFMM</t>
  </si>
  <si>
    <t>PLAYAS FERROV. S.A.</t>
  </si>
  <si>
    <t>AGP</t>
  </si>
  <si>
    <t>OPER. FERROV.</t>
  </si>
  <si>
    <t>FERROC. ARG.</t>
  </si>
  <si>
    <t>APE S.A.</t>
  </si>
  <si>
    <t>CORREDORES VIALES S.A.</t>
  </si>
  <si>
    <t>CONT. ARTÍST. E INFORM.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</si>
</sst>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,,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1" applyNumberFormat="0" applyFill="0" applyAlignment="0" applyProtection="0"/>
    <xf numFmtId="9" fontId="6" fillId="0" borderId="0" applyFont="0" applyFill="0" applyBorder="0" applyAlignment="0" applyProtection="0"/>
  </cellStyleXfs>
  <cellXfs count="34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/>
    </xf>
    <xf numFmtId="0" fontId="4" fillId="0" borderId="6" xfId="1" applyFont="1" applyBorder="1" applyAlignment="1">
      <alignment horizontal="left" vertical="top" wrapText="1"/>
    </xf>
    <xf numFmtId="0" fontId="5" fillId="0" borderId="5" xfId="0" applyFont="1" applyBorder="1" applyAlignment="1">
      <alignment horizontal="right"/>
    </xf>
    <xf numFmtId="0" fontId="5" fillId="0" borderId="6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5" fontId="5" fillId="0" borderId="0" xfId="1" applyNumberFormat="1" applyFont="1" applyAlignment="1">
      <alignment horizontal="right" vertical="top" wrapText="1"/>
    </xf>
    <xf numFmtId="165" fontId="4" fillId="0" borderId="0" xfId="1" applyNumberFormat="1" applyFont="1" applyAlignment="1">
      <alignment horizontal="right" vertical="top" wrapText="1"/>
    </xf>
    <xf numFmtId="165" fontId="4" fillId="0" borderId="6" xfId="1" applyNumberFormat="1" applyFont="1" applyBorder="1" applyAlignment="1">
      <alignment horizontal="right" vertical="top" wrapText="1"/>
    </xf>
    <xf numFmtId="165" fontId="5" fillId="0" borderId="6" xfId="1" applyNumberFormat="1" applyFont="1" applyBorder="1" applyAlignment="1">
      <alignment horizontal="right" vertical="top" wrapText="1"/>
    </xf>
    <xf numFmtId="164" fontId="2" fillId="0" borderId="6" xfId="1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right"/>
    </xf>
    <xf numFmtId="0" fontId="5" fillId="0" borderId="8" xfId="1" applyFont="1" applyBorder="1" applyAlignment="1">
      <alignment horizontal="left" vertical="top" wrapText="1"/>
    </xf>
    <xf numFmtId="0" fontId="0" fillId="0" borderId="6" xfId="0" applyBorder="1"/>
    <xf numFmtId="0" fontId="0" fillId="0" borderId="5" xfId="0" applyBorder="1"/>
    <xf numFmtId="165" fontId="5" fillId="0" borderId="9" xfId="1" applyNumberFormat="1" applyFont="1" applyBorder="1" applyAlignment="1">
      <alignment horizontal="right" vertical="top" wrapText="1"/>
    </xf>
    <xf numFmtId="165" fontId="5" fillId="0" borderId="8" xfId="1" applyNumberFormat="1" applyFont="1" applyBorder="1" applyAlignment="1">
      <alignment horizontal="right" vertical="top" wrapText="1"/>
    </xf>
    <xf numFmtId="165" fontId="0" fillId="0" borderId="0" xfId="0" applyNumberFormat="1"/>
    <xf numFmtId="0" fontId="2" fillId="2" borderId="10" xfId="1" applyFont="1" applyFill="1" applyBorder="1" applyAlignment="1">
      <alignment horizontal="center" vertical="center" wrapText="1"/>
    </xf>
    <xf numFmtId="0" fontId="0" fillId="0" borderId="11" xfId="0" applyBorder="1"/>
    <xf numFmtId="165" fontId="4" fillId="0" borderId="11" xfId="1" applyNumberFormat="1" applyFont="1" applyBorder="1" applyAlignment="1">
      <alignment horizontal="right" vertical="top" wrapText="1"/>
    </xf>
    <xf numFmtId="165" fontId="5" fillId="0" borderId="11" xfId="1" applyNumberFormat="1" applyFont="1" applyBorder="1" applyAlignment="1">
      <alignment horizontal="right" vertical="top" wrapText="1"/>
    </xf>
    <xf numFmtId="165" fontId="5" fillId="0" borderId="12" xfId="1" applyNumberFormat="1" applyFont="1" applyBorder="1" applyAlignment="1">
      <alignment horizontal="right" vertical="top" wrapText="1"/>
    </xf>
    <xf numFmtId="0" fontId="2" fillId="0" borderId="6" xfId="1" applyFont="1" applyBorder="1" applyAlignment="1">
      <alignment horizontal="center" vertical="center" wrapText="1"/>
    </xf>
    <xf numFmtId="166" fontId="0" fillId="0" borderId="0" xfId="3" applyNumberFormat="1" applyFont="1"/>
    <xf numFmtId="166" fontId="0" fillId="0" borderId="0" xfId="3" applyNumberFormat="1" applyFont="1" applyFill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4">
    <cellStyle name="Normal" xfId="0" builtinId="0"/>
    <cellStyle name="Normal_Hoja1" xfId="1" xr:uid="{00000000-0005-0000-0000-000001000000}"/>
    <cellStyle name="Porcentaje" xfId="3" builtinId="5"/>
    <cellStyle name="Título 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6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M14" sqref="M14"/>
    </sheetView>
  </sheetViews>
  <sheetFormatPr baseColWidth="10" defaultRowHeight="15" x14ac:dyDescent="0.25"/>
  <cols>
    <col min="1" max="1" width="4.28515625" customWidth="1"/>
    <col min="2" max="2" width="43.140625" customWidth="1"/>
    <col min="3" max="4" width="9.7109375" customWidth="1"/>
    <col min="5" max="5" width="9.42578125" customWidth="1"/>
    <col min="6" max="6" width="10.28515625" customWidth="1"/>
    <col min="7" max="7" width="9.42578125" customWidth="1"/>
    <col min="8" max="8" width="11" customWidth="1"/>
    <col min="9" max="9" width="10.7109375" bestFit="1" customWidth="1"/>
    <col min="10" max="10" width="10.85546875" customWidth="1"/>
    <col min="11" max="11" width="13.28515625" customWidth="1"/>
    <col min="12" max="12" width="13" customWidth="1"/>
    <col min="13" max="13" width="12.42578125" customWidth="1"/>
    <col min="14" max="14" width="10.7109375" customWidth="1"/>
    <col min="15" max="15" width="9.28515625" customWidth="1"/>
    <col min="16" max="16" width="9.5703125" customWidth="1"/>
    <col min="17" max="17" width="10" customWidth="1"/>
    <col min="18" max="18" width="10.7109375" bestFit="1" customWidth="1"/>
    <col min="19" max="19" width="10.42578125" customWidth="1"/>
    <col min="20" max="20" width="11.5703125" customWidth="1"/>
    <col min="21" max="21" width="9.7109375" customWidth="1"/>
    <col min="22" max="22" width="9.42578125" customWidth="1"/>
    <col min="23" max="23" width="12.5703125" customWidth="1"/>
    <col min="24" max="24" width="12.85546875" customWidth="1"/>
    <col min="25" max="25" width="12.5703125" customWidth="1"/>
    <col min="26" max="26" width="9" customWidth="1"/>
    <col min="27" max="27" width="9.140625" customWidth="1"/>
    <col min="28" max="29" width="9.7109375" customWidth="1"/>
    <col min="30" max="30" width="13" customWidth="1"/>
    <col min="31" max="31" width="11.28515625" customWidth="1"/>
    <col min="32" max="34" width="9.7109375" customWidth="1"/>
  </cols>
  <sheetData>
    <row r="1" spans="1:37" ht="35.25" customHeight="1" thickBot="1" x14ac:dyDescent="0.3">
      <c r="A1" s="32" t="s">
        <v>7</v>
      </c>
      <c r="B1" s="33"/>
      <c r="C1" s="14" t="s">
        <v>70</v>
      </c>
      <c r="D1" s="1" t="s">
        <v>73</v>
      </c>
      <c r="E1" s="1" t="s">
        <v>0</v>
      </c>
      <c r="F1" s="1" t="s">
        <v>52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75</v>
      </c>
      <c r="L1" s="1" t="s">
        <v>74</v>
      </c>
      <c r="M1" s="8" t="s">
        <v>12</v>
      </c>
      <c r="N1" s="1" t="s">
        <v>1</v>
      </c>
      <c r="O1" s="1" t="s">
        <v>13</v>
      </c>
      <c r="P1" s="1" t="s">
        <v>14</v>
      </c>
      <c r="Q1" s="1" t="s">
        <v>15</v>
      </c>
      <c r="R1" s="1" t="s">
        <v>66</v>
      </c>
      <c r="S1" s="1" t="s">
        <v>2</v>
      </c>
      <c r="T1" s="1" t="s">
        <v>68</v>
      </c>
      <c r="U1" s="1" t="s">
        <v>72</v>
      </c>
      <c r="V1" s="1" t="s">
        <v>53</v>
      </c>
      <c r="W1" s="1" t="s">
        <v>3</v>
      </c>
      <c r="X1" s="8" t="s">
        <v>16</v>
      </c>
      <c r="Y1" s="1" t="s">
        <v>69</v>
      </c>
      <c r="Z1" s="1" t="s">
        <v>54</v>
      </c>
      <c r="AA1" s="1" t="s">
        <v>67</v>
      </c>
      <c r="AB1" s="1" t="s">
        <v>17</v>
      </c>
      <c r="AC1" s="1" t="s">
        <v>18</v>
      </c>
      <c r="AD1" s="1" t="s">
        <v>71</v>
      </c>
      <c r="AE1" s="1" t="s">
        <v>4</v>
      </c>
      <c r="AF1" s="1" t="s">
        <v>5</v>
      </c>
      <c r="AG1" s="1" t="s">
        <v>6</v>
      </c>
      <c r="AH1" s="1" t="s">
        <v>19</v>
      </c>
      <c r="AI1" s="24" t="s">
        <v>65</v>
      </c>
    </row>
    <row r="2" spans="1:37" ht="6" customHeight="1" x14ac:dyDescent="0.25">
      <c r="A2" s="6"/>
      <c r="B2" s="29"/>
      <c r="C2" s="7"/>
      <c r="D2" s="7"/>
      <c r="E2" s="7"/>
      <c r="F2" s="7"/>
      <c r="G2" s="7"/>
      <c r="H2" s="7"/>
      <c r="I2" s="7"/>
      <c r="J2" s="7"/>
      <c r="K2" s="7"/>
      <c r="L2" s="7"/>
      <c r="M2" s="13"/>
      <c r="N2" s="7"/>
      <c r="O2" s="7"/>
      <c r="P2" s="7"/>
      <c r="Q2" s="7"/>
      <c r="R2" s="7"/>
      <c r="S2" s="7"/>
      <c r="T2" s="7"/>
      <c r="U2" s="7"/>
      <c r="V2" s="7"/>
      <c r="W2" s="7"/>
      <c r="X2" s="13"/>
      <c r="Y2" s="7"/>
      <c r="Z2" s="7"/>
      <c r="AA2" s="7"/>
      <c r="AB2" s="7"/>
      <c r="AC2" s="7"/>
      <c r="AD2" s="7"/>
      <c r="AE2" s="7"/>
      <c r="AF2" s="7"/>
      <c r="AG2" s="7"/>
      <c r="AH2" s="7"/>
      <c r="AI2" s="25"/>
    </row>
    <row r="3" spans="1:37" x14ac:dyDescent="0.25">
      <c r="A3" s="2" t="s">
        <v>20</v>
      </c>
      <c r="B3" s="3" t="s">
        <v>21</v>
      </c>
      <c r="C3" s="10">
        <f>SUM(C4:C7)</f>
        <v>124737.2</v>
      </c>
      <c r="D3" s="10">
        <f>SUM(D4:D7)</f>
        <v>5511.6</v>
      </c>
      <c r="E3" s="10">
        <f t="shared" ref="E3:AH3" si="0">SUM(E4:E7)</f>
        <v>35836.700000000004</v>
      </c>
      <c r="F3" s="10">
        <f t="shared" si="0"/>
        <v>319171</v>
      </c>
      <c r="G3" s="10">
        <f t="shared" si="0"/>
        <v>7361.5000000000009</v>
      </c>
      <c r="H3" s="10">
        <f t="shared" si="0"/>
        <v>836999.70000000007</v>
      </c>
      <c r="I3" s="10">
        <f t="shared" si="0"/>
        <v>45958.200000000004</v>
      </c>
      <c r="J3" s="10">
        <f t="shared" si="0"/>
        <v>59170.9</v>
      </c>
      <c r="K3" s="10">
        <f t="shared" si="0"/>
        <v>1034.4000000000001</v>
      </c>
      <c r="L3" s="10">
        <f t="shared" si="0"/>
        <v>60708</v>
      </c>
      <c r="M3" s="11">
        <f t="shared" si="0"/>
        <v>147597.59999999998</v>
      </c>
      <c r="N3" s="10">
        <f t="shared" si="0"/>
        <v>4398.5</v>
      </c>
      <c r="O3" s="10">
        <f t="shared" si="0"/>
        <v>697.2</v>
      </c>
      <c r="P3" s="10">
        <f t="shared" si="0"/>
        <v>1297.5</v>
      </c>
      <c r="Q3" s="10">
        <f t="shared" si="0"/>
        <v>53054</v>
      </c>
      <c r="R3" s="10">
        <f t="shared" si="0"/>
        <v>255480.3</v>
      </c>
      <c r="S3" s="10">
        <f t="shared" si="0"/>
        <v>15521.3</v>
      </c>
      <c r="T3" s="10">
        <f t="shared" si="0"/>
        <v>9678</v>
      </c>
      <c r="U3" s="10">
        <f t="shared" si="0"/>
        <v>6675.7</v>
      </c>
      <c r="V3" s="10">
        <f t="shared" si="0"/>
        <v>717.6</v>
      </c>
      <c r="W3" s="10">
        <f t="shared" si="0"/>
        <v>28241.599999999999</v>
      </c>
      <c r="X3" s="11">
        <f t="shared" si="0"/>
        <v>211704.30000000002</v>
      </c>
      <c r="Y3" s="10">
        <f t="shared" si="0"/>
        <v>902.7</v>
      </c>
      <c r="Z3" s="10">
        <f t="shared" si="0"/>
        <v>26.9</v>
      </c>
      <c r="AA3" s="10">
        <f t="shared" si="0"/>
        <v>171.5</v>
      </c>
      <c r="AB3" s="10">
        <f t="shared" si="0"/>
        <v>913.5</v>
      </c>
      <c r="AC3" s="10">
        <f t="shared" si="0"/>
        <v>15091.400000000001</v>
      </c>
      <c r="AD3" s="10">
        <f t="shared" si="0"/>
        <v>202629</v>
      </c>
      <c r="AE3" s="10">
        <f t="shared" si="0"/>
        <v>8811.5</v>
      </c>
      <c r="AF3" s="10">
        <f t="shared" si="0"/>
        <v>11254.3</v>
      </c>
      <c r="AG3" s="10">
        <f t="shared" si="0"/>
        <v>22357.100000000002</v>
      </c>
      <c r="AH3" s="10">
        <f t="shared" si="0"/>
        <v>24040.799999999999</v>
      </c>
      <c r="AI3" s="26">
        <f>SUM(C3:AH3)</f>
        <v>2517751.4999999995</v>
      </c>
    </row>
    <row r="4" spans="1:37" x14ac:dyDescent="0.25">
      <c r="A4" s="4"/>
      <c r="B4" s="5" t="s">
        <v>22</v>
      </c>
      <c r="C4" s="9">
        <v>123957.8</v>
      </c>
      <c r="D4" s="9">
        <v>4188.5</v>
      </c>
      <c r="E4" s="9">
        <v>32546.400000000001</v>
      </c>
      <c r="F4" s="9">
        <v>319171</v>
      </c>
      <c r="G4" s="9">
        <v>1926.2</v>
      </c>
      <c r="H4" s="9">
        <v>741814.8</v>
      </c>
      <c r="I4" s="9">
        <v>31741.4</v>
      </c>
      <c r="J4" s="9">
        <v>12732.1</v>
      </c>
      <c r="K4" s="9">
        <v>3.4</v>
      </c>
      <c r="L4" s="9">
        <v>57010.400000000001</v>
      </c>
      <c r="M4" s="12">
        <v>141203.29999999999</v>
      </c>
      <c r="N4" s="9">
        <v>3987.8</v>
      </c>
      <c r="O4" s="9">
        <v>0</v>
      </c>
      <c r="P4" s="9">
        <v>0</v>
      </c>
      <c r="Q4" s="9">
        <v>49633.4</v>
      </c>
      <c r="R4" s="9">
        <v>238656</v>
      </c>
      <c r="S4" s="9">
        <v>6872</v>
      </c>
      <c r="T4" s="9">
        <v>4495.3</v>
      </c>
      <c r="U4" s="9">
        <v>81.7</v>
      </c>
      <c r="V4" s="9">
        <v>646.20000000000005</v>
      </c>
      <c r="W4" s="9">
        <v>26455.5</v>
      </c>
      <c r="X4" s="12">
        <v>183029.6</v>
      </c>
      <c r="Y4" s="9">
        <v>498.9</v>
      </c>
      <c r="Z4" s="9">
        <v>2.2000000000000002</v>
      </c>
      <c r="AA4" s="9">
        <v>171.4</v>
      </c>
      <c r="AB4" s="9">
        <v>210.8</v>
      </c>
      <c r="AC4" s="9">
        <v>839.5</v>
      </c>
      <c r="AD4" s="9">
        <v>19236.8</v>
      </c>
      <c r="AE4" s="9">
        <v>6823.4</v>
      </c>
      <c r="AF4" s="9">
        <v>10790.4</v>
      </c>
      <c r="AG4" s="9">
        <v>19490.7</v>
      </c>
      <c r="AH4" s="9">
        <v>40.799999999999997</v>
      </c>
      <c r="AI4" s="27">
        <f>SUM(C4:AH4)</f>
        <v>2038257.6999999997</v>
      </c>
    </row>
    <row r="5" spans="1:37" x14ac:dyDescent="0.25">
      <c r="A5" s="4"/>
      <c r="B5" s="5" t="s">
        <v>23</v>
      </c>
      <c r="C5" s="9">
        <v>779.4</v>
      </c>
      <c r="D5" s="9">
        <v>0</v>
      </c>
      <c r="E5" s="9">
        <v>1153.5</v>
      </c>
      <c r="F5" s="9">
        <v>0</v>
      </c>
      <c r="G5" s="9">
        <v>532.9</v>
      </c>
      <c r="H5" s="9">
        <v>0</v>
      </c>
      <c r="I5" s="9">
        <v>0</v>
      </c>
      <c r="J5" s="9">
        <v>327.3</v>
      </c>
      <c r="K5" s="9">
        <v>101.5</v>
      </c>
      <c r="L5" s="9">
        <v>3608</v>
      </c>
      <c r="M5" s="12">
        <v>6325.3</v>
      </c>
      <c r="N5" s="9">
        <v>382.8</v>
      </c>
      <c r="O5" s="9">
        <v>0</v>
      </c>
      <c r="P5" s="9">
        <v>126.5</v>
      </c>
      <c r="Q5" s="9">
        <v>0</v>
      </c>
      <c r="R5" s="9">
        <v>0</v>
      </c>
      <c r="S5" s="9">
        <v>0</v>
      </c>
      <c r="T5" s="9">
        <v>18.899999999999999</v>
      </c>
      <c r="U5" s="9">
        <v>0</v>
      </c>
      <c r="V5" s="9">
        <v>71.400000000000006</v>
      </c>
      <c r="W5" s="9">
        <v>1447.3</v>
      </c>
      <c r="X5" s="12">
        <v>16038</v>
      </c>
      <c r="Y5" s="9">
        <v>403.8</v>
      </c>
      <c r="Z5" s="9">
        <v>24.7</v>
      </c>
      <c r="AA5" s="9">
        <v>0</v>
      </c>
      <c r="AB5" s="9">
        <v>6.3</v>
      </c>
      <c r="AC5" s="9">
        <v>4.5999999999999996</v>
      </c>
      <c r="AD5" s="9">
        <v>0</v>
      </c>
      <c r="AE5" s="9">
        <v>0</v>
      </c>
      <c r="AF5" s="9">
        <v>419.8</v>
      </c>
      <c r="AG5" s="9">
        <v>2598.6999999999998</v>
      </c>
      <c r="AH5" s="9">
        <v>0</v>
      </c>
      <c r="AI5" s="27">
        <f>SUM(C5:AH5)</f>
        <v>34370.699999999997</v>
      </c>
    </row>
    <row r="6" spans="1:37" x14ac:dyDescent="0.25">
      <c r="A6" s="4"/>
      <c r="B6" s="5" t="s">
        <v>24</v>
      </c>
      <c r="C6" s="9">
        <v>0</v>
      </c>
      <c r="D6" s="9">
        <v>1323.1</v>
      </c>
      <c r="E6" s="9">
        <v>500</v>
      </c>
      <c r="F6" s="9">
        <v>0</v>
      </c>
      <c r="G6" s="9">
        <v>4884.6000000000004</v>
      </c>
      <c r="H6" s="9">
        <v>0</v>
      </c>
      <c r="I6" s="9">
        <v>13500</v>
      </c>
      <c r="J6" s="9">
        <v>33100</v>
      </c>
      <c r="K6" s="9">
        <v>922.2</v>
      </c>
      <c r="L6" s="9">
        <v>0</v>
      </c>
      <c r="M6" s="12">
        <v>0</v>
      </c>
      <c r="N6" s="9">
        <v>0</v>
      </c>
      <c r="O6" s="9">
        <v>697.2</v>
      </c>
      <c r="P6" s="9">
        <v>1122</v>
      </c>
      <c r="Q6" s="9">
        <v>0</v>
      </c>
      <c r="R6" s="9">
        <v>0</v>
      </c>
      <c r="S6" s="9">
        <v>2660</v>
      </c>
      <c r="T6" s="9">
        <v>4650</v>
      </c>
      <c r="U6" s="9">
        <v>6594</v>
      </c>
      <c r="V6" s="9">
        <v>0</v>
      </c>
      <c r="W6" s="9">
        <v>0</v>
      </c>
      <c r="X6" s="12">
        <v>0</v>
      </c>
      <c r="Y6" s="9">
        <v>0</v>
      </c>
      <c r="Z6" s="9">
        <v>0</v>
      </c>
      <c r="AA6" s="9">
        <v>0</v>
      </c>
      <c r="AB6" s="9">
        <v>696.4</v>
      </c>
      <c r="AC6" s="9">
        <v>10560</v>
      </c>
      <c r="AD6" s="9">
        <v>183392.2</v>
      </c>
      <c r="AE6" s="9">
        <v>5.6</v>
      </c>
      <c r="AF6" s="9">
        <v>0</v>
      </c>
      <c r="AG6" s="9">
        <v>0</v>
      </c>
      <c r="AH6" s="9">
        <v>24000</v>
      </c>
      <c r="AI6" s="27">
        <f>SUM(C6:AH6)</f>
        <v>288607.3</v>
      </c>
      <c r="AJ6" s="30"/>
      <c r="AK6" s="30"/>
    </row>
    <row r="7" spans="1:37" x14ac:dyDescent="0.25">
      <c r="A7" s="4"/>
      <c r="B7" s="5" t="s">
        <v>25</v>
      </c>
      <c r="C7" s="9">
        <v>0</v>
      </c>
      <c r="D7" s="9">
        <v>0</v>
      </c>
      <c r="E7" s="9">
        <v>1636.8</v>
      </c>
      <c r="F7" s="9">
        <v>0</v>
      </c>
      <c r="G7" s="9">
        <v>17.8</v>
      </c>
      <c r="H7" s="9">
        <v>95184.9</v>
      </c>
      <c r="I7" s="9">
        <v>716.8</v>
      </c>
      <c r="J7" s="9">
        <v>13011.5</v>
      </c>
      <c r="K7" s="9">
        <v>7.3</v>
      </c>
      <c r="L7" s="9">
        <v>89.6</v>
      </c>
      <c r="M7" s="12">
        <v>69</v>
      </c>
      <c r="N7" s="9">
        <v>27.9</v>
      </c>
      <c r="O7" s="9">
        <v>0</v>
      </c>
      <c r="P7" s="9">
        <v>49</v>
      </c>
      <c r="Q7" s="9">
        <v>3420.6</v>
      </c>
      <c r="R7" s="9">
        <v>16824.3</v>
      </c>
      <c r="S7" s="9">
        <v>5989.3</v>
      </c>
      <c r="T7" s="9">
        <v>513.79999999999995</v>
      </c>
      <c r="U7" s="9">
        <v>0</v>
      </c>
      <c r="V7" s="9">
        <v>0</v>
      </c>
      <c r="W7" s="9">
        <v>338.8</v>
      </c>
      <c r="X7" s="12">
        <v>12636.7</v>
      </c>
      <c r="Y7" s="9">
        <v>0</v>
      </c>
      <c r="Z7" s="9">
        <v>0</v>
      </c>
      <c r="AA7" s="9">
        <v>0.1</v>
      </c>
      <c r="AB7" s="9">
        <v>0</v>
      </c>
      <c r="AC7" s="9">
        <v>3687.3</v>
      </c>
      <c r="AD7" s="9">
        <v>0</v>
      </c>
      <c r="AE7" s="9">
        <v>1982.5</v>
      </c>
      <c r="AF7" s="9">
        <v>44.1</v>
      </c>
      <c r="AG7" s="9">
        <v>267.7</v>
      </c>
      <c r="AH7" s="9">
        <v>0</v>
      </c>
      <c r="AI7" s="27">
        <f>SUM(C7:AH7)</f>
        <v>156515.80000000002</v>
      </c>
    </row>
    <row r="8" spans="1:37" ht="4.9000000000000004" customHeight="1" x14ac:dyDescent="0.25">
      <c r="A8" s="4"/>
      <c r="B8" s="5"/>
      <c r="C8" s="9"/>
      <c r="D8" s="9"/>
      <c r="E8" s="9"/>
      <c r="F8" s="9"/>
      <c r="G8" s="9"/>
      <c r="H8" s="9"/>
      <c r="I8" s="9"/>
      <c r="J8" s="9"/>
      <c r="K8" s="9"/>
      <c r="L8" s="9"/>
      <c r="M8" s="12"/>
      <c r="N8" s="9"/>
      <c r="O8" s="9"/>
      <c r="P8" s="9"/>
      <c r="Q8" s="9"/>
      <c r="R8" s="9"/>
      <c r="S8" s="9"/>
      <c r="T8" s="9"/>
      <c r="U8" s="9"/>
      <c r="V8" s="9"/>
      <c r="W8" s="9"/>
      <c r="X8" s="12"/>
      <c r="Y8" s="9"/>
      <c r="Z8" s="9"/>
      <c r="AA8" s="9"/>
      <c r="AB8" s="9"/>
      <c r="AC8" s="9"/>
      <c r="AD8" s="9"/>
      <c r="AE8" s="9"/>
      <c r="AF8" s="9"/>
      <c r="AG8" s="9"/>
      <c r="AH8" s="9"/>
      <c r="AI8" s="27"/>
    </row>
    <row r="9" spans="1:37" x14ac:dyDescent="0.25">
      <c r="A9" s="2" t="s">
        <v>26</v>
      </c>
      <c r="B9" s="3" t="s">
        <v>27</v>
      </c>
      <c r="C9" s="10">
        <f t="shared" ref="C9:AH9" si="1">+C10+C14+C17+C18</f>
        <v>79282</v>
      </c>
      <c r="D9" s="10">
        <f>+D10+D14+D17+D18</f>
        <v>5772.1</v>
      </c>
      <c r="E9" s="10">
        <f t="shared" si="1"/>
        <v>29414.699999999997</v>
      </c>
      <c r="F9" s="10">
        <f t="shared" si="1"/>
        <v>267425.7</v>
      </c>
      <c r="G9" s="10">
        <f t="shared" si="1"/>
        <v>6554.0999999999995</v>
      </c>
      <c r="H9" s="10">
        <f t="shared" si="1"/>
        <v>667987.20000000007</v>
      </c>
      <c r="I9" s="10">
        <f t="shared" si="1"/>
        <v>52695.5</v>
      </c>
      <c r="J9" s="10">
        <f t="shared" si="1"/>
        <v>37649.800000000003</v>
      </c>
      <c r="K9" s="10">
        <f t="shared" si="1"/>
        <v>1022</v>
      </c>
      <c r="L9" s="10">
        <f t="shared" si="1"/>
        <v>58112.299999999996</v>
      </c>
      <c r="M9" s="11">
        <f t="shared" si="1"/>
        <v>120517.4</v>
      </c>
      <c r="N9" s="10">
        <f t="shared" si="1"/>
        <v>1666.9000000000003</v>
      </c>
      <c r="O9" s="10">
        <f t="shared" si="1"/>
        <v>341.7</v>
      </c>
      <c r="P9" s="10">
        <f t="shared" si="1"/>
        <v>3782.6</v>
      </c>
      <c r="Q9" s="10">
        <f t="shared" si="1"/>
        <v>39205.800000000003</v>
      </c>
      <c r="R9" s="10">
        <f t="shared" si="1"/>
        <v>246637.2</v>
      </c>
      <c r="S9" s="10">
        <f t="shared" si="1"/>
        <v>20975.7</v>
      </c>
      <c r="T9" s="10">
        <f t="shared" si="1"/>
        <v>11439.099999999999</v>
      </c>
      <c r="U9" s="10">
        <f t="shared" si="1"/>
        <v>6284</v>
      </c>
      <c r="V9" s="10">
        <f t="shared" si="1"/>
        <v>824</v>
      </c>
      <c r="W9" s="10">
        <f t="shared" si="1"/>
        <v>22277.899999999998</v>
      </c>
      <c r="X9" s="11">
        <f t="shared" si="1"/>
        <v>155785.50000000003</v>
      </c>
      <c r="Y9" s="10">
        <f t="shared" si="1"/>
        <v>1062.2</v>
      </c>
      <c r="Z9" s="10">
        <f t="shared" si="1"/>
        <v>20.399999999999999</v>
      </c>
      <c r="AA9" s="10">
        <f t="shared" si="1"/>
        <v>214.89999999999998</v>
      </c>
      <c r="AB9" s="10">
        <f t="shared" si="1"/>
        <v>1245.3</v>
      </c>
      <c r="AC9" s="10">
        <f t="shared" si="1"/>
        <v>16623.900000000001</v>
      </c>
      <c r="AD9" s="10">
        <f t="shared" si="1"/>
        <v>243460.59999999998</v>
      </c>
      <c r="AE9" s="10">
        <f t="shared" si="1"/>
        <v>8661.2000000000007</v>
      </c>
      <c r="AF9" s="10">
        <f t="shared" si="1"/>
        <v>3602.2999999999997</v>
      </c>
      <c r="AG9" s="10">
        <f t="shared" si="1"/>
        <v>13875.600000000002</v>
      </c>
      <c r="AH9" s="10">
        <f t="shared" si="1"/>
        <v>30543.800000000003</v>
      </c>
      <c r="AI9" s="26">
        <f t="shared" ref="AI9:AI18" si="2">SUM(C9:AH9)</f>
        <v>2154963.3999999994</v>
      </c>
    </row>
    <row r="10" spans="1:37" x14ac:dyDescent="0.25">
      <c r="A10" s="4"/>
      <c r="B10" s="5" t="s">
        <v>28</v>
      </c>
      <c r="C10" s="9">
        <f>+C11+C12+C13</f>
        <v>79282</v>
      </c>
      <c r="D10" s="9">
        <f>+D11+D12+D13</f>
        <v>5118</v>
      </c>
      <c r="E10" s="9">
        <f t="shared" ref="E10:AH10" si="3">+E11+E12+E13</f>
        <v>28793.399999999998</v>
      </c>
      <c r="F10" s="9">
        <f t="shared" si="3"/>
        <v>196318.4</v>
      </c>
      <c r="G10" s="9">
        <f t="shared" si="3"/>
        <v>6544.2</v>
      </c>
      <c r="H10" s="9">
        <f t="shared" si="3"/>
        <v>620101.9</v>
      </c>
      <c r="I10" s="9">
        <f t="shared" si="3"/>
        <v>52695.5</v>
      </c>
      <c r="J10" s="9">
        <f t="shared" si="3"/>
        <v>25383</v>
      </c>
      <c r="K10" s="9">
        <f t="shared" si="3"/>
        <v>1015.8</v>
      </c>
      <c r="L10" s="9">
        <f t="shared" si="3"/>
        <v>58110.1</v>
      </c>
      <c r="M10" s="12">
        <f t="shared" si="3"/>
        <v>120148.5</v>
      </c>
      <c r="N10" s="9">
        <f t="shared" si="3"/>
        <v>1599.6000000000004</v>
      </c>
      <c r="O10" s="9">
        <f t="shared" si="3"/>
        <v>341.7</v>
      </c>
      <c r="P10" s="9">
        <f t="shared" si="3"/>
        <v>1525.9</v>
      </c>
      <c r="Q10" s="9">
        <f t="shared" si="3"/>
        <v>39205.800000000003</v>
      </c>
      <c r="R10" s="9">
        <f t="shared" si="3"/>
        <v>238450.5</v>
      </c>
      <c r="S10" s="9">
        <f t="shared" si="3"/>
        <v>12891.5</v>
      </c>
      <c r="T10" s="9">
        <f t="shared" si="3"/>
        <v>11409.3</v>
      </c>
      <c r="U10" s="9">
        <f t="shared" si="3"/>
        <v>6284</v>
      </c>
      <c r="V10" s="9">
        <f t="shared" si="3"/>
        <v>824</v>
      </c>
      <c r="W10" s="9">
        <f t="shared" si="3"/>
        <v>22173.899999999998</v>
      </c>
      <c r="X10" s="12">
        <f t="shared" si="3"/>
        <v>150127.10000000003</v>
      </c>
      <c r="Y10" s="9">
        <f t="shared" si="3"/>
        <v>1062.2</v>
      </c>
      <c r="Z10" s="9">
        <f t="shared" si="3"/>
        <v>20.399999999999999</v>
      </c>
      <c r="AA10" s="9">
        <f t="shared" si="3"/>
        <v>209.7</v>
      </c>
      <c r="AB10" s="9">
        <f t="shared" si="3"/>
        <v>1164</v>
      </c>
      <c r="AC10" s="9">
        <f t="shared" si="3"/>
        <v>16251</v>
      </c>
      <c r="AD10" s="9">
        <f t="shared" si="3"/>
        <v>239928.69999999998</v>
      </c>
      <c r="AE10" s="9">
        <f t="shared" si="3"/>
        <v>8250.6</v>
      </c>
      <c r="AF10" s="9">
        <f t="shared" si="3"/>
        <v>3578.2</v>
      </c>
      <c r="AG10" s="9">
        <f t="shared" si="3"/>
        <v>13116.000000000002</v>
      </c>
      <c r="AH10" s="9">
        <f t="shared" si="3"/>
        <v>24713.800000000003</v>
      </c>
      <c r="AI10" s="27">
        <f t="shared" si="2"/>
        <v>1986638.7</v>
      </c>
    </row>
    <row r="11" spans="1:37" x14ac:dyDescent="0.25">
      <c r="A11" s="4"/>
      <c r="B11" s="5" t="s">
        <v>29</v>
      </c>
      <c r="C11" s="9">
        <v>6899.1</v>
      </c>
      <c r="D11" s="9">
        <v>1175.7</v>
      </c>
      <c r="E11" s="9">
        <v>5569.1</v>
      </c>
      <c r="F11" s="9">
        <v>60477.2</v>
      </c>
      <c r="G11" s="9">
        <v>5212</v>
      </c>
      <c r="H11" s="9">
        <v>130156</v>
      </c>
      <c r="I11" s="9">
        <v>30661.7</v>
      </c>
      <c r="J11" s="9">
        <v>13578.7</v>
      </c>
      <c r="K11" s="9">
        <v>759.3</v>
      </c>
      <c r="L11" s="9">
        <v>34007.199999999997</v>
      </c>
      <c r="M11" s="12">
        <v>62437.1</v>
      </c>
      <c r="N11" s="9">
        <v>2564.8000000000002</v>
      </c>
      <c r="O11" s="9">
        <v>270.10000000000002</v>
      </c>
      <c r="P11" s="9">
        <v>1327.9</v>
      </c>
      <c r="Q11" s="9">
        <v>26321.7</v>
      </c>
      <c r="R11" s="9">
        <v>3824</v>
      </c>
      <c r="S11" s="9">
        <v>6018</v>
      </c>
      <c r="T11" s="9">
        <v>8197.6</v>
      </c>
      <c r="U11" s="9">
        <v>5238.1000000000004</v>
      </c>
      <c r="V11" s="9">
        <v>241.1</v>
      </c>
      <c r="W11" s="9">
        <v>12808.2</v>
      </c>
      <c r="X11" s="12">
        <v>92625.600000000006</v>
      </c>
      <c r="Y11" s="9">
        <v>167.6</v>
      </c>
      <c r="Z11" s="9">
        <v>10.1</v>
      </c>
      <c r="AA11" s="9">
        <v>142.5</v>
      </c>
      <c r="AB11" s="9">
        <v>963.5</v>
      </c>
      <c r="AC11" s="9">
        <v>13759.5</v>
      </c>
      <c r="AD11" s="9">
        <v>163035.29999999999</v>
      </c>
      <c r="AE11" s="9">
        <v>5110.7</v>
      </c>
      <c r="AF11" s="9">
        <v>3014</v>
      </c>
      <c r="AG11" s="9">
        <v>6608.1</v>
      </c>
      <c r="AH11" s="9">
        <v>23987.4</v>
      </c>
      <c r="AI11" s="27">
        <f t="shared" si="2"/>
        <v>727168.89999999991</v>
      </c>
    </row>
    <row r="12" spans="1:37" x14ac:dyDescent="0.25">
      <c r="A12" s="4"/>
      <c r="B12" s="5" t="s">
        <v>30</v>
      </c>
      <c r="C12" s="9">
        <v>72367.5</v>
      </c>
      <c r="D12" s="9">
        <v>3791.5</v>
      </c>
      <c r="E12" s="9">
        <v>18221.599999999999</v>
      </c>
      <c r="F12" s="9">
        <v>94027.7</v>
      </c>
      <c r="G12" s="9">
        <v>1189.5</v>
      </c>
      <c r="H12" s="9">
        <v>441410.5</v>
      </c>
      <c r="I12" s="9">
        <v>20387.8</v>
      </c>
      <c r="J12" s="9">
        <v>9819.2999999999993</v>
      </c>
      <c r="K12" s="9">
        <v>243.9</v>
      </c>
      <c r="L12" s="9">
        <v>18880.3</v>
      </c>
      <c r="M12" s="12">
        <v>55194.9</v>
      </c>
      <c r="N12" s="9">
        <v>1361.3</v>
      </c>
      <c r="O12" s="9">
        <v>67.7</v>
      </c>
      <c r="P12" s="9">
        <v>196.5</v>
      </c>
      <c r="Q12" s="9">
        <v>9268.2999999999993</v>
      </c>
      <c r="R12" s="9">
        <v>242292.2</v>
      </c>
      <c r="S12" s="9">
        <v>6669.5</v>
      </c>
      <c r="T12" s="9">
        <v>2259.1999999999998</v>
      </c>
      <c r="U12" s="9">
        <v>971.7</v>
      </c>
      <c r="V12" s="9">
        <v>563.79999999999995</v>
      </c>
      <c r="W12" s="9">
        <v>8071.4</v>
      </c>
      <c r="X12" s="12">
        <v>51606.8</v>
      </c>
      <c r="Y12" s="9">
        <v>152</v>
      </c>
      <c r="Z12" s="9">
        <v>10.199999999999999</v>
      </c>
      <c r="AA12" s="9">
        <v>65.099999999999994</v>
      </c>
      <c r="AB12" s="9">
        <v>146.69999999999999</v>
      </c>
      <c r="AC12" s="9">
        <v>2356</v>
      </c>
      <c r="AD12" s="9">
        <v>55649.9</v>
      </c>
      <c r="AE12" s="9">
        <v>2856.5</v>
      </c>
      <c r="AF12" s="9">
        <v>358</v>
      </c>
      <c r="AG12" s="9">
        <v>6470.3</v>
      </c>
      <c r="AH12" s="9">
        <v>726.4</v>
      </c>
      <c r="AI12" s="27">
        <f t="shared" si="2"/>
        <v>1127654</v>
      </c>
    </row>
    <row r="13" spans="1:37" x14ac:dyDescent="0.25">
      <c r="A13" s="4"/>
      <c r="B13" s="5" t="s">
        <v>31</v>
      </c>
      <c r="C13" s="9">
        <v>15.4</v>
      </c>
      <c r="D13" s="9">
        <v>150.80000000000001</v>
      </c>
      <c r="E13" s="9">
        <v>5002.7</v>
      </c>
      <c r="F13" s="9">
        <v>41813.5</v>
      </c>
      <c r="G13" s="9">
        <v>142.69999999999999</v>
      </c>
      <c r="H13" s="9">
        <v>48535.4</v>
      </c>
      <c r="I13" s="9">
        <v>1646</v>
      </c>
      <c r="J13" s="9">
        <v>1985</v>
      </c>
      <c r="K13" s="9">
        <v>12.6</v>
      </c>
      <c r="L13" s="9">
        <v>5222.6000000000004</v>
      </c>
      <c r="M13" s="12">
        <v>2516.5</v>
      </c>
      <c r="N13" s="9">
        <v>-2326.5</v>
      </c>
      <c r="O13" s="9">
        <v>3.9</v>
      </c>
      <c r="P13" s="9">
        <v>1.5</v>
      </c>
      <c r="Q13" s="9">
        <v>3615.8</v>
      </c>
      <c r="R13" s="9">
        <v>-7665.7</v>
      </c>
      <c r="S13" s="9">
        <v>204</v>
      </c>
      <c r="T13" s="9">
        <v>952.5</v>
      </c>
      <c r="U13" s="9">
        <v>74.2</v>
      </c>
      <c r="V13" s="9">
        <v>19.100000000000001</v>
      </c>
      <c r="W13" s="9">
        <v>1294.3</v>
      </c>
      <c r="X13" s="12">
        <v>5894.7</v>
      </c>
      <c r="Y13" s="9">
        <v>742.6</v>
      </c>
      <c r="Z13" s="9">
        <v>0.1</v>
      </c>
      <c r="AA13" s="9">
        <v>2.1</v>
      </c>
      <c r="AB13" s="9">
        <v>53.8</v>
      </c>
      <c r="AC13" s="9">
        <v>135.5</v>
      </c>
      <c r="AD13" s="9">
        <v>21243.5</v>
      </c>
      <c r="AE13" s="9">
        <v>283.39999999999998</v>
      </c>
      <c r="AF13" s="9">
        <v>206.2</v>
      </c>
      <c r="AG13" s="9">
        <v>37.6</v>
      </c>
      <c r="AH13" s="9">
        <v>0</v>
      </c>
      <c r="AI13" s="27">
        <f t="shared" si="2"/>
        <v>131815.80000000005</v>
      </c>
    </row>
    <row r="14" spans="1:37" x14ac:dyDescent="0.25">
      <c r="A14" s="4"/>
      <c r="B14" s="5" t="s">
        <v>23</v>
      </c>
      <c r="C14" s="9">
        <f>+C15+C16</f>
        <v>0</v>
      </c>
      <c r="D14" s="9">
        <f>+D15+D16</f>
        <v>0</v>
      </c>
      <c r="E14" s="9">
        <f t="shared" ref="E14:AH14" si="4">+E15+E16</f>
        <v>0</v>
      </c>
      <c r="F14" s="9">
        <f t="shared" si="4"/>
        <v>0</v>
      </c>
      <c r="G14" s="9">
        <f t="shared" si="4"/>
        <v>0</v>
      </c>
      <c r="H14" s="9">
        <f t="shared" si="4"/>
        <v>5146.8</v>
      </c>
      <c r="I14" s="9">
        <f t="shared" si="4"/>
        <v>0</v>
      </c>
      <c r="J14" s="9">
        <f t="shared" si="4"/>
        <v>392</v>
      </c>
      <c r="K14" s="9">
        <f t="shared" si="4"/>
        <v>0</v>
      </c>
      <c r="L14" s="9">
        <f t="shared" si="4"/>
        <v>2.2000000000000002</v>
      </c>
      <c r="M14" s="12">
        <f t="shared" si="4"/>
        <v>0</v>
      </c>
      <c r="N14" s="9">
        <f t="shared" si="4"/>
        <v>0</v>
      </c>
      <c r="O14" s="9">
        <f t="shared" si="4"/>
        <v>0</v>
      </c>
      <c r="P14" s="9">
        <f t="shared" si="4"/>
        <v>0</v>
      </c>
      <c r="Q14" s="9">
        <f t="shared" si="4"/>
        <v>0</v>
      </c>
      <c r="R14" s="9">
        <f t="shared" si="4"/>
        <v>0</v>
      </c>
      <c r="S14" s="9">
        <f t="shared" si="4"/>
        <v>0</v>
      </c>
      <c r="T14" s="9">
        <f t="shared" si="4"/>
        <v>0</v>
      </c>
      <c r="U14" s="9">
        <f t="shared" si="4"/>
        <v>0</v>
      </c>
      <c r="V14" s="9">
        <f t="shared" si="4"/>
        <v>0</v>
      </c>
      <c r="W14" s="9">
        <f t="shared" si="4"/>
        <v>12.9</v>
      </c>
      <c r="X14" s="12">
        <f t="shared" si="4"/>
        <v>0</v>
      </c>
      <c r="Y14" s="9">
        <f t="shared" si="4"/>
        <v>0</v>
      </c>
      <c r="Z14" s="9">
        <f t="shared" si="4"/>
        <v>0</v>
      </c>
      <c r="AA14" s="9">
        <f t="shared" si="4"/>
        <v>0</v>
      </c>
      <c r="AB14" s="9">
        <f t="shared" si="4"/>
        <v>77.099999999999994</v>
      </c>
      <c r="AC14" s="9">
        <f t="shared" si="4"/>
        <v>31.900000000000002</v>
      </c>
      <c r="AD14" s="9">
        <f t="shared" si="4"/>
        <v>0</v>
      </c>
      <c r="AE14" s="9">
        <f t="shared" si="4"/>
        <v>158.6</v>
      </c>
      <c r="AF14" s="9">
        <f t="shared" si="4"/>
        <v>0</v>
      </c>
      <c r="AG14" s="9">
        <f t="shared" si="4"/>
        <v>741.1</v>
      </c>
      <c r="AH14" s="9">
        <f t="shared" si="4"/>
        <v>0</v>
      </c>
      <c r="AI14" s="27">
        <f t="shared" si="2"/>
        <v>6562.6</v>
      </c>
    </row>
    <row r="15" spans="1:37" x14ac:dyDescent="0.25">
      <c r="A15" s="4"/>
      <c r="B15" s="5" t="s">
        <v>32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5146.8</v>
      </c>
      <c r="I15" s="9">
        <v>0</v>
      </c>
      <c r="J15" s="9">
        <v>392</v>
      </c>
      <c r="K15" s="9">
        <v>0</v>
      </c>
      <c r="L15" s="9">
        <v>0</v>
      </c>
      <c r="M15" s="12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12.9</v>
      </c>
      <c r="X15" s="12">
        <v>0</v>
      </c>
      <c r="Y15" s="9">
        <v>0</v>
      </c>
      <c r="Z15" s="9">
        <v>0</v>
      </c>
      <c r="AA15" s="9">
        <v>0</v>
      </c>
      <c r="AB15" s="9">
        <v>77.099999999999994</v>
      </c>
      <c r="AC15" s="9">
        <v>2.2999999999999998</v>
      </c>
      <c r="AD15" s="9">
        <v>0</v>
      </c>
      <c r="AE15" s="9">
        <v>158.6</v>
      </c>
      <c r="AF15" s="9">
        <v>0</v>
      </c>
      <c r="AG15" s="9">
        <v>741.1</v>
      </c>
      <c r="AH15" s="9">
        <v>0</v>
      </c>
      <c r="AI15" s="27">
        <f t="shared" si="2"/>
        <v>6530.8000000000011</v>
      </c>
    </row>
    <row r="16" spans="1:37" x14ac:dyDescent="0.25">
      <c r="A16" s="4"/>
      <c r="B16" s="5" t="s">
        <v>33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2.2000000000000002</v>
      </c>
      <c r="M16" s="12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12">
        <v>0</v>
      </c>
      <c r="Y16" s="9">
        <v>0</v>
      </c>
      <c r="Z16" s="9">
        <v>0</v>
      </c>
      <c r="AA16" s="9">
        <v>0</v>
      </c>
      <c r="AB16" s="9">
        <v>0</v>
      </c>
      <c r="AC16" s="9">
        <v>29.6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27">
        <f t="shared" si="2"/>
        <v>31.8</v>
      </c>
    </row>
    <row r="17" spans="1:37" x14ac:dyDescent="0.25">
      <c r="A17" s="4"/>
      <c r="B17" s="5" t="s">
        <v>24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12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12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27">
        <f t="shared" si="2"/>
        <v>0</v>
      </c>
    </row>
    <row r="18" spans="1:37" x14ac:dyDescent="0.25">
      <c r="A18" s="4"/>
      <c r="B18" s="5" t="s">
        <v>34</v>
      </c>
      <c r="C18" s="9">
        <v>0</v>
      </c>
      <c r="D18" s="9">
        <v>654.1</v>
      </c>
      <c r="E18" s="9">
        <v>621.29999999999995</v>
      </c>
      <c r="F18" s="9">
        <v>71107.3</v>
      </c>
      <c r="G18" s="9">
        <v>9.9</v>
      </c>
      <c r="H18" s="9">
        <v>42738.5</v>
      </c>
      <c r="I18" s="9">
        <v>0</v>
      </c>
      <c r="J18" s="9">
        <v>11874.8</v>
      </c>
      <c r="K18" s="9">
        <v>6.2</v>
      </c>
      <c r="L18" s="9">
        <v>0</v>
      </c>
      <c r="M18" s="12">
        <v>368.9</v>
      </c>
      <c r="N18" s="9">
        <v>67.3</v>
      </c>
      <c r="O18" s="9">
        <v>0</v>
      </c>
      <c r="P18" s="9">
        <v>2256.6999999999998</v>
      </c>
      <c r="Q18" s="9">
        <v>0</v>
      </c>
      <c r="R18" s="9">
        <v>8186.7</v>
      </c>
      <c r="S18" s="9">
        <v>8084.2</v>
      </c>
      <c r="T18" s="9">
        <v>29.8</v>
      </c>
      <c r="U18" s="9">
        <v>0</v>
      </c>
      <c r="V18" s="9">
        <v>0</v>
      </c>
      <c r="W18" s="9">
        <v>91.1</v>
      </c>
      <c r="X18" s="12">
        <v>5658.4</v>
      </c>
      <c r="Y18" s="9">
        <v>0</v>
      </c>
      <c r="Z18" s="9">
        <v>0</v>
      </c>
      <c r="AA18" s="9">
        <v>5.2</v>
      </c>
      <c r="AB18" s="9">
        <v>4.2</v>
      </c>
      <c r="AC18" s="9">
        <v>341</v>
      </c>
      <c r="AD18" s="9">
        <v>3531.9</v>
      </c>
      <c r="AE18" s="9">
        <v>252</v>
      </c>
      <c r="AF18" s="9">
        <v>24.1</v>
      </c>
      <c r="AG18" s="9">
        <v>18.5</v>
      </c>
      <c r="AH18" s="9">
        <v>5830</v>
      </c>
      <c r="AI18" s="27">
        <f t="shared" si="2"/>
        <v>161762.1</v>
      </c>
    </row>
    <row r="19" spans="1:37" ht="7.15" customHeight="1" x14ac:dyDescent="0.25">
      <c r="A19" s="4"/>
      <c r="B19" s="5"/>
      <c r="C19" s="9"/>
      <c r="D19" s="9"/>
      <c r="E19" s="9"/>
      <c r="F19" s="9"/>
      <c r="G19" s="9"/>
      <c r="H19" s="9"/>
      <c r="I19" s="9"/>
      <c r="J19" s="9"/>
      <c r="K19" s="9"/>
      <c r="L19" s="9"/>
      <c r="M19" s="12"/>
      <c r="N19" s="9"/>
      <c r="O19" s="9"/>
      <c r="P19" s="9"/>
      <c r="Q19" s="9"/>
      <c r="R19" s="9"/>
      <c r="S19" s="9"/>
      <c r="T19" s="9"/>
      <c r="U19" s="9"/>
      <c r="V19" s="9"/>
      <c r="W19" s="9"/>
      <c r="X19" s="12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27"/>
    </row>
    <row r="20" spans="1:37" x14ac:dyDescent="0.25">
      <c r="A20" s="2" t="s">
        <v>35</v>
      </c>
      <c r="B20" s="3" t="s">
        <v>36</v>
      </c>
      <c r="C20" s="10">
        <f>+C3-C9</f>
        <v>45455.199999999997</v>
      </c>
      <c r="D20" s="10">
        <f>+D3-D9</f>
        <v>-260.5</v>
      </c>
      <c r="E20" s="10">
        <f t="shared" ref="E20:AH20" si="5">+E3-E9</f>
        <v>6422.0000000000073</v>
      </c>
      <c r="F20" s="10">
        <f t="shared" si="5"/>
        <v>51745.299999999988</v>
      </c>
      <c r="G20" s="10">
        <f t="shared" si="5"/>
        <v>807.40000000000146</v>
      </c>
      <c r="H20" s="10">
        <f t="shared" si="5"/>
        <v>169012.5</v>
      </c>
      <c r="I20" s="10">
        <f t="shared" si="5"/>
        <v>-6737.2999999999956</v>
      </c>
      <c r="J20" s="10">
        <f t="shared" si="5"/>
        <v>21521.1</v>
      </c>
      <c r="K20" s="10">
        <f t="shared" si="5"/>
        <v>12.400000000000091</v>
      </c>
      <c r="L20" s="10">
        <f t="shared" si="5"/>
        <v>2595.7000000000044</v>
      </c>
      <c r="M20" s="11">
        <f t="shared" si="5"/>
        <v>27080.199999999983</v>
      </c>
      <c r="N20" s="10">
        <f t="shared" si="5"/>
        <v>2731.5999999999995</v>
      </c>
      <c r="O20" s="10">
        <f t="shared" si="5"/>
        <v>355.50000000000006</v>
      </c>
      <c r="P20" s="10">
        <f t="shared" si="5"/>
        <v>-2485.1</v>
      </c>
      <c r="Q20" s="10">
        <f t="shared" si="5"/>
        <v>13848.199999999997</v>
      </c>
      <c r="R20" s="10">
        <f t="shared" si="5"/>
        <v>8843.0999999999767</v>
      </c>
      <c r="S20" s="10">
        <f t="shared" si="5"/>
        <v>-5454.4000000000015</v>
      </c>
      <c r="T20" s="10">
        <f t="shared" si="5"/>
        <v>-1761.0999999999985</v>
      </c>
      <c r="U20" s="10">
        <f t="shared" si="5"/>
        <v>391.69999999999982</v>
      </c>
      <c r="V20" s="10">
        <f t="shared" si="5"/>
        <v>-106.39999999999998</v>
      </c>
      <c r="W20" s="10">
        <f t="shared" si="5"/>
        <v>5963.7000000000007</v>
      </c>
      <c r="X20" s="11">
        <f t="shared" si="5"/>
        <v>55918.799999999988</v>
      </c>
      <c r="Y20" s="10">
        <f t="shared" si="5"/>
        <v>-159.5</v>
      </c>
      <c r="Z20" s="10">
        <f t="shared" si="5"/>
        <v>6.5</v>
      </c>
      <c r="AA20" s="10">
        <f t="shared" si="5"/>
        <v>-43.399999999999977</v>
      </c>
      <c r="AB20" s="10">
        <f t="shared" si="5"/>
        <v>-331.79999999999995</v>
      </c>
      <c r="AC20" s="10">
        <f t="shared" si="5"/>
        <v>-1532.5</v>
      </c>
      <c r="AD20" s="10">
        <f t="shared" si="5"/>
        <v>-40831.599999999977</v>
      </c>
      <c r="AE20" s="10">
        <f t="shared" si="5"/>
        <v>150.29999999999927</v>
      </c>
      <c r="AF20" s="10">
        <f t="shared" si="5"/>
        <v>7652</v>
      </c>
      <c r="AG20" s="10">
        <f t="shared" si="5"/>
        <v>8481.5</v>
      </c>
      <c r="AH20" s="10">
        <f t="shared" si="5"/>
        <v>-6503.0000000000036</v>
      </c>
      <c r="AI20" s="26">
        <f>SUM(C20:AH20)</f>
        <v>362788.1</v>
      </c>
    </row>
    <row r="21" spans="1:37" ht="7.9" customHeight="1" x14ac:dyDescent="0.25">
      <c r="A21" s="4"/>
      <c r="B21" s="5"/>
      <c r="C21" s="9"/>
      <c r="D21" s="9"/>
      <c r="E21" s="9"/>
      <c r="F21" s="9"/>
      <c r="G21" s="9"/>
      <c r="H21" s="9"/>
      <c r="I21" s="9"/>
      <c r="J21" s="9"/>
      <c r="K21" s="9"/>
      <c r="L21" s="9"/>
      <c r="M21" s="12"/>
      <c r="N21" s="9"/>
      <c r="O21" s="9"/>
      <c r="P21" s="9"/>
      <c r="Q21" s="9"/>
      <c r="R21" s="9"/>
      <c r="S21" s="9"/>
      <c r="T21" s="9"/>
      <c r="U21" s="9"/>
      <c r="V21" s="9"/>
      <c r="W21" s="9"/>
      <c r="X21" s="12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27"/>
    </row>
    <row r="22" spans="1:37" x14ac:dyDescent="0.25">
      <c r="A22" s="2" t="s">
        <v>37</v>
      </c>
      <c r="B22" s="3" t="s">
        <v>38</v>
      </c>
      <c r="C22" s="10">
        <f>+C23+C24</f>
        <v>0</v>
      </c>
      <c r="D22" s="10">
        <f>+D23+D24</f>
        <v>11.4</v>
      </c>
      <c r="E22" s="10">
        <f t="shared" ref="E22:AH22" si="6">+E23+E24</f>
        <v>986.1</v>
      </c>
      <c r="F22" s="10">
        <f t="shared" si="6"/>
        <v>6037.7</v>
      </c>
      <c r="G22" s="10">
        <f t="shared" si="6"/>
        <v>11496.5</v>
      </c>
      <c r="H22" s="10">
        <f t="shared" si="6"/>
        <v>76157.3</v>
      </c>
      <c r="I22" s="10">
        <f t="shared" si="6"/>
        <v>50</v>
      </c>
      <c r="J22" s="10">
        <f t="shared" si="6"/>
        <v>743.8</v>
      </c>
      <c r="K22" s="10">
        <f t="shared" si="6"/>
        <v>0</v>
      </c>
      <c r="L22" s="10">
        <f t="shared" si="6"/>
        <v>2923.5</v>
      </c>
      <c r="M22" s="11">
        <f t="shared" si="6"/>
        <v>404.4</v>
      </c>
      <c r="N22" s="10">
        <f t="shared" si="6"/>
        <v>0</v>
      </c>
      <c r="O22" s="10">
        <f t="shared" si="6"/>
        <v>0</v>
      </c>
      <c r="P22" s="10">
        <f t="shared" si="6"/>
        <v>31884.9</v>
      </c>
      <c r="Q22" s="10">
        <f t="shared" si="6"/>
        <v>2797</v>
      </c>
      <c r="R22" s="10">
        <f t="shared" si="6"/>
        <v>31923.5</v>
      </c>
      <c r="S22" s="10">
        <f t="shared" si="6"/>
        <v>1692.3</v>
      </c>
      <c r="T22" s="10">
        <f t="shared" si="6"/>
        <v>0</v>
      </c>
      <c r="U22" s="10">
        <f t="shared" si="6"/>
        <v>18.5</v>
      </c>
      <c r="V22" s="10">
        <f t="shared" si="6"/>
        <v>0</v>
      </c>
      <c r="W22" s="10">
        <f t="shared" si="6"/>
        <v>16.5</v>
      </c>
      <c r="X22" s="11">
        <f t="shared" si="6"/>
        <v>2374.3000000000002</v>
      </c>
      <c r="Y22" s="10">
        <f t="shared" si="6"/>
        <v>705.1</v>
      </c>
      <c r="Z22" s="10">
        <f t="shared" si="6"/>
        <v>0</v>
      </c>
      <c r="AA22" s="10">
        <f t="shared" si="6"/>
        <v>2.1</v>
      </c>
      <c r="AB22" s="10">
        <f t="shared" si="6"/>
        <v>0</v>
      </c>
      <c r="AC22" s="10">
        <f t="shared" si="6"/>
        <v>20.399999999999999</v>
      </c>
      <c r="AD22" s="10">
        <f t="shared" si="6"/>
        <v>9146.6</v>
      </c>
      <c r="AE22" s="10">
        <f t="shared" si="6"/>
        <v>68.400000000000006</v>
      </c>
      <c r="AF22" s="10">
        <f t="shared" si="6"/>
        <v>0</v>
      </c>
      <c r="AG22" s="10">
        <f t="shared" si="6"/>
        <v>0</v>
      </c>
      <c r="AH22" s="10">
        <f t="shared" si="6"/>
        <v>0</v>
      </c>
      <c r="AI22" s="26">
        <f>SUM(C22:AH22)</f>
        <v>179460.3</v>
      </c>
    </row>
    <row r="23" spans="1:37" x14ac:dyDescent="0.25">
      <c r="A23" s="4"/>
      <c r="B23" s="5" t="s">
        <v>39</v>
      </c>
      <c r="C23" s="9">
        <v>0</v>
      </c>
      <c r="D23" s="9">
        <v>11.4</v>
      </c>
      <c r="E23" s="9">
        <v>846.1</v>
      </c>
      <c r="F23" s="9">
        <v>6037.7</v>
      </c>
      <c r="G23" s="9">
        <v>0</v>
      </c>
      <c r="H23" s="9">
        <v>76157.3</v>
      </c>
      <c r="I23" s="9">
        <v>0</v>
      </c>
      <c r="J23" s="9">
        <v>743.8</v>
      </c>
      <c r="K23" s="9">
        <v>0</v>
      </c>
      <c r="L23" s="9">
        <v>2923.5</v>
      </c>
      <c r="M23" s="12">
        <v>404.4</v>
      </c>
      <c r="N23" s="9">
        <v>0</v>
      </c>
      <c r="O23" s="9">
        <v>0</v>
      </c>
      <c r="P23" s="9">
        <v>1.5</v>
      </c>
      <c r="Q23" s="9">
        <v>285.60000000000002</v>
      </c>
      <c r="R23" s="9">
        <v>6758.8</v>
      </c>
      <c r="S23" s="9">
        <v>1692.3</v>
      </c>
      <c r="T23" s="9">
        <v>0</v>
      </c>
      <c r="U23" s="9">
        <v>0</v>
      </c>
      <c r="V23" s="9">
        <v>0</v>
      </c>
      <c r="W23" s="9">
        <v>16.5</v>
      </c>
      <c r="X23" s="12">
        <v>2374.3000000000002</v>
      </c>
      <c r="Y23" s="9">
        <v>705.1</v>
      </c>
      <c r="Z23" s="9">
        <v>0</v>
      </c>
      <c r="AA23" s="9">
        <v>2.1</v>
      </c>
      <c r="AB23" s="9">
        <v>0</v>
      </c>
      <c r="AC23" s="9">
        <v>20.399999999999999</v>
      </c>
      <c r="AD23" s="9">
        <v>5121.5</v>
      </c>
      <c r="AE23" s="9">
        <v>68.400000000000006</v>
      </c>
      <c r="AF23" s="9">
        <v>0</v>
      </c>
      <c r="AG23" s="9">
        <v>0</v>
      </c>
      <c r="AH23" s="9">
        <v>0</v>
      </c>
      <c r="AI23" s="27">
        <f>SUM(C23:AH23)</f>
        <v>104170.70000000001</v>
      </c>
    </row>
    <row r="24" spans="1:37" x14ac:dyDescent="0.25">
      <c r="A24" s="4"/>
      <c r="B24" s="5" t="s">
        <v>40</v>
      </c>
      <c r="C24" s="9">
        <v>0</v>
      </c>
      <c r="D24" s="9">
        <v>0</v>
      </c>
      <c r="E24" s="9">
        <v>140</v>
      </c>
      <c r="F24" s="9">
        <v>0</v>
      </c>
      <c r="G24" s="9">
        <v>11496.5</v>
      </c>
      <c r="H24" s="9">
        <v>0</v>
      </c>
      <c r="I24" s="9">
        <v>50</v>
      </c>
      <c r="J24" s="9">
        <v>0</v>
      </c>
      <c r="K24" s="9">
        <v>0</v>
      </c>
      <c r="L24" s="9">
        <v>0</v>
      </c>
      <c r="M24" s="12">
        <v>0</v>
      </c>
      <c r="N24" s="9">
        <v>0</v>
      </c>
      <c r="O24" s="9">
        <v>0</v>
      </c>
      <c r="P24" s="9">
        <v>31883.4</v>
      </c>
      <c r="Q24" s="9">
        <v>2511.4</v>
      </c>
      <c r="R24" s="9">
        <v>25164.7</v>
      </c>
      <c r="S24" s="9">
        <v>0</v>
      </c>
      <c r="T24" s="9">
        <v>0</v>
      </c>
      <c r="U24" s="9">
        <v>18.5</v>
      </c>
      <c r="V24" s="9">
        <v>0</v>
      </c>
      <c r="W24" s="9">
        <v>0</v>
      </c>
      <c r="X24" s="12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4025.1</v>
      </c>
      <c r="AE24" s="9">
        <v>0</v>
      </c>
      <c r="AF24" s="9">
        <v>0</v>
      </c>
      <c r="AG24" s="9">
        <v>0</v>
      </c>
      <c r="AH24" s="9">
        <v>0</v>
      </c>
      <c r="AI24" s="27">
        <f>SUM(C24:AH24)</f>
        <v>75289.600000000006</v>
      </c>
      <c r="AJ24" s="23"/>
      <c r="AK24" s="30"/>
    </row>
    <row r="25" spans="1:37" ht="6" customHeight="1" x14ac:dyDescent="0.25">
      <c r="A25" s="4"/>
      <c r="B25" s="5"/>
      <c r="C25" s="9"/>
      <c r="D25" s="9"/>
      <c r="E25" s="9"/>
      <c r="F25" s="9"/>
      <c r="G25" s="9"/>
      <c r="H25" s="9"/>
      <c r="I25" s="9"/>
      <c r="J25" s="9"/>
      <c r="K25" s="9"/>
      <c r="L25" s="9"/>
      <c r="M25" s="12"/>
      <c r="N25" s="9"/>
      <c r="O25" s="9"/>
      <c r="P25" s="9"/>
      <c r="Q25" s="9"/>
      <c r="R25" s="9"/>
      <c r="S25" s="9"/>
      <c r="T25" s="9"/>
      <c r="U25" s="9"/>
      <c r="V25" s="9"/>
      <c r="W25" s="9"/>
      <c r="X25" s="12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27"/>
    </row>
    <row r="26" spans="1:37" x14ac:dyDescent="0.25">
      <c r="A26" s="2" t="s">
        <v>41</v>
      </c>
      <c r="B26" s="3" t="s">
        <v>42</v>
      </c>
      <c r="C26" s="10">
        <f>+C27+C28</f>
        <v>5350.1</v>
      </c>
      <c r="D26" s="10">
        <f>+D27+D28</f>
        <v>0.2</v>
      </c>
      <c r="E26" s="10">
        <f t="shared" ref="E26:AH26" si="7">+E27+E28</f>
        <v>7657.1</v>
      </c>
      <c r="F26" s="10">
        <f t="shared" si="7"/>
        <v>68203.600000000006</v>
      </c>
      <c r="G26" s="10">
        <f t="shared" si="7"/>
        <v>28362.799999999999</v>
      </c>
      <c r="H26" s="10">
        <f t="shared" si="7"/>
        <v>231494.2</v>
      </c>
      <c r="I26" s="10">
        <f t="shared" si="7"/>
        <v>2639.8</v>
      </c>
      <c r="J26" s="10">
        <f t="shared" si="7"/>
        <v>372</v>
      </c>
      <c r="K26" s="10">
        <f t="shared" si="7"/>
        <v>7.8</v>
      </c>
      <c r="L26" s="10">
        <f t="shared" si="7"/>
        <v>316.89999999999998</v>
      </c>
      <c r="M26" s="11">
        <f t="shared" si="7"/>
        <v>274.7</v>
      </c>
      <c r="N26" s="10">
        <f t="shared" si="7"/>
        <v>2468</v>
      </c>
      <c r="O26" s="10">
        <f t="shared" si="7"/>
        <v>0</v>
      </c>
      <c r="P26" s="10">
        <f t="shared" si="7"/>
        <v>51631.100000000006</v>
      </c>
      <c r="Q26" s="10">
        <f t="shared" si="7"/>
        <v>4243.6000000000004</v>
      </c>
      <c r="R26" s="10">
        <f t="shared" si="7"/>
        <v>75664.3</v>
      </c>
      <c r="S26" s="10">
        <f t="shared" si="7"/>
        <v>1775</v>
      </c>
      <c r="T26" s="10">
        <f t="shared" si="7"/>
        <v>0</v>
      </c>
      <c r="U26" s="10">
        <f t="shared" si="7"/>
        <v>0</v>
      </c>
      <c r="V26" s="10">
        <f t="shared" si="7"/>
        <v>0</v>
      </c>
      <c r="W26" s="10">
        <f t="shared" si="7"/>
        <v>243.7</v>
      </c>
      <c r="X26" s="11">
        <f t="shared" si="7"/>
        <v>41058.300000000003</v>
      </c>
      <c r="Y26" s="10">
        <f t="shared" si="7"/>
        <v>0</v>
      </c>
      <c r="Z26" s="10">
        <f t="shared" si="7"/>
        <v>0</v>
      </c>
      <c r="AA26" s="10">
        <f t="shared" si="7"/>
        <v>1.5</v>
      </c>
      <c r="AB26" s="10">
        <f t="shared" si="7"/>
        <v>0</v>
      </c>
      <c r="AC26" s="10">
        <f t="shared" si="7"/>
        <v>27.2</v>
      </c>
      <c r="AD26" s="10">
        <f t="shared" si="7"/>
        <v>12915.5</v>
      </c>
      <c r="AE26" s="10">
        <f t="shared" si="7"/>
        <v>62</v>
      </c>
      <c r="AF26" s="10">
        <f t="shared" si="7"/>
        <v>3.5</v>
      </c>
      <c r="AG26" s="10">
        <f t="shared" si="7"/>
        <v>381.8</v>
      </c>
      <c r="AH26" s="10">
        <f t="shared" si="7"/>
        <v>0</v>
      </c>
      <c r="AI26" s="26">
        <f>SUM(C26:AH26)</f>
        <v>535154.70000000007</v>
      </c>
    </row>
    <row r="27" spans="1:37" x14ac:dyDescent="0.25">
      <c r="A27" s="4"/>
      <c r="B27" s="5" t="s">
        <v>43</v>
      </c>
      <c r="C27" s="9">
        <v>5350.1</v>
      </c>
      <c r="D27" s="9">
        <v>0.2</v>
      </c>
      <c r="E27" s="9">
        <v>7657.1</v>
      </c>
      <c r="F27" s="9">
        <v>68203.600000000006</v>
      </c>
      <c r="G27" s="9">
        <v>28362.799999999999</v>
      </c>
      <c r="H27" s="9">
        <v>231494.2</v>
      </c>
      <c r="I27" s="9">
        <v>2639.8</v>
      </c>
      <c r="J27" s="9">
        <v>372</v>
      </c>
      <c r="K27" s="9">
        <v>7.8</v>
      </c>
      <c r="L27" s="9">
        <v>316.89999999999998</v>
      </c>
      <c r="M27" s="12">
        <v>274.7</v>
      </c>
      <c r="N27" s="9">
        <v>2468</v>
      </c>
      <c r="O27" s="9">
        <v>0</v>
      </c>
      <c r="P27" s="9">
        <v>1.3</v>
      </c>
      <c r="Q27" s="9">
        <v>4243.6000000000004</v>
      </c>
      <c r="R27" s="9">
        <v>75664.3</v>
      </c>
      <c r="S27" s="9">
        <v>1775</v>
      </c>
      <c r="T27" s="9">
        <v>0</v>
      </c>
      <c r="U27" s="9">
        <v>0</v>
      </c>
      <c r="V27" s="9">
        <v>0</v>
      </c>
      <c r="W27" s="9">
        <v>243.7</v>
      </c>
      <c r="X27" s="12">
        <v>41058.300000000003</v>
      </c>
      <c r="Y27" s="9">
        <v>0</v>
      </c>
      <c r="Z27" s="9">
        <v>0</v>
      </c>
      <c r="AA27" s="9">
        <v>1.5</v>
      </c>
      <c r="AB27" s="9">
        <v>0</v>
      </c>
      <c r="AC27" s="9">
        <v>27.2</v>
      </c>
      <c r="AD27" s="9">
        <v>12915.5</v>
      </c>
      <c r="AE27" s="9">
        <v>62</v>
      </c>
      <c r="AF27" s="9">
        <v>3.5</v>
      </c>
      <c r="AG27" s="9">
        <v>381.8</v>
      </c>
      <c r="AH27" s="9">
        <v>0</v>
      </c>
      <c r="AI27" s="27">
        <f>SUM(C27:AH27)</f>
        <v>483524.89999999997</v>
      </c>
      <c r="AJ27" s="30"/>
    </row>
    <row r="28" spans="1:37" x14ac:dyDescent="0.25">
      <c r="A28" s="4"/>
      <c r="B28" s="5" t="s">
        <v>40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12">
        <v>0</v>
      </c>
      <c r="N28" s="9">
        <v>0</v>
      </c>
      <c r="O28" s="9">
        <v>0</v>
      </c>
      <c r="P28" s="9">
        <v>51629.8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12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27">
        <f>SUM(C28:AH28)</f>
        <v>51629.8</v>
      </c>
    </row>
    <row r="29" spans="1:37" ht="6.4" customHeight="1" x14ac:dyDescent="0.25">
      <c r="A29" s="4"/>
      <c r="B29" s="5"/>
      <c r="C29" s="9"/>
      <c r="D29" s="9"/>
      <c r="E29" s="9"/>
      <c r="F29" s="9"/>
      <c r="G29" s="9"/>
      <c r="H29" s="9"/>
      <c r="I29" s="9"/>
      <c r="J29" s="9"/>
      <c r="K29" s="9"/>
      <c r="L29" s="9"/>
      <c r="M29" s="12"/>
      <c r="N29" s="9"/>
      <c r="O29" s="9"/>
      <c r="P29" s="9"/>
      <c r="Q29" s="9"/>
      <c r="R29" s="9"/>
      <c r="S29" s="9"/>
      <c r="T29" s="9"/>
      <c r="U29" s="9"/>
      <c r="V29" s="9"/>
      <c r="W29" s="9"/>
      <c r="X29" s="12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27"/>
    </row>
    <row r="30" spans="1:37" x14ac:dyDescent="0.25">
      <c r="A30" s="2" t="s">
        <v>44</v>
      </c>
      <c r="B30" s="3" t="s">
        <v>45</v>
      </c>
      <c r="C30" s="10">
        <f>C3+C22</f>
        <v>124737.2</v>
      </c>
      <c r="D30" s="10">
        <f>D3+D22</f>
        <v>5523</v>
      </c>
      <c r="E30" s="10">
        <f t="shared" ref="E30:AH30" si="8">E3+E22</f>
        <v>36822.800000000003</v>
      </c>
      <c r="F30" s="10">
        <f t="shared" si="8"/>
        <v>325208.7</v>
      </c>
      <c r="G30" s="10">
        <f t="shared" si="8"/>
        <v>18858</v>
      </c>
      <c r="H30" s="10">
        <f t="shared" si="8"/>
        <v>913157.00000000012</v>
      </c>
      <c r="I30" s="10">
        <f t="shared" si="8"/>
        <v>46008.200000000004</v>
      </c>
      <c r="J30" s="10">
        <f t="shared" si="8"/>
        <v>59914.700000000004</v>
      </c>
      <c r="K30" s="10">
        <f t="shared" si="8"/>
        <v>1034.4000000000001</v>
      </c>
      <c r="L30" s="10">
        <f t="shared" si="8"/>
        <v>63631.5</v>
      </c>
      <c r="M30" s="11">
        <f t="shared" si="8"/>
        <v>148001.99999999997</v>
      </c>
      <c r="N30" s="10">
        <f t="shared" si="8"/>
        <v>4398.5</v>
      </c>
      <c r="O30" s="10">
        <f t="shared" si="8"/>
        <v>697.2</v>
      </c>
      <c r="P30" s="10">
        <f t="shared" si="8"/>
        <v>33182.400000000001</v>
      </c>
      <c r="Q30" s="10">
        <f t="shared" si="8"/>
        <v>55851</v>
      </c>
      <c r="R30" s="10">
        <f t="shared" si="8"/>
        <v>287403.8</v>
      </c>
      <c r="S30" s="10">
        <f t="shared" si="8"/>
        <v>17213.599999999999</v>
      </c>
      <c r="T30" s="10">
        <f t="shared" si="8"/>
        <v>9678</v>
      </c>
      <c r="U30" s="10">
        <f t="shared" si="8"/>
        <v>6694.2</v>
      </c>
      <c r="V30" s="10">
        <f t="shared" si="8"/>
        <v>717.6</v>
      </c>
      <c r="W30" s="10">
        <f t="shared" si="8"/>
        <v>28258.1</v>
      </c>
      <c r="X30" s="11">
        <f t="shared" si="8"/>
        <v>214078.6</v>
      </c>
      <c r="Y30" s="10">
        <f t="shared" si="8"/>
        <v>1607.8000000000002</v>
      </c>
      <c r="Z30" s="10">
        <f t="shared" si="8"/>
        <v>26.9</v>
      </c>
      <c r="AA30" s="10">
        <f t="shared" si="8"/>
        <v>173.6</v>
      </c>
      <c r="AB30" s="10">
        <f t="shared" si="8"/>
        <v>913.5</v>
      </c>
      <c r="AC30" s="10">
        <f t="shared" si="8"/>
        <v>15111.800000000001</v>
      </c>
      <c r="AD30" s="10">
        <f t="shared" si="8"/>
        <v>211775.6</v>
      </c>
      <c r="AE30" s="10">
        <f t="shared" si="8"/>
        <v>8879.9</v>
      </c>
      <c r="AF30" s="10">
        <f t="shared" si="8"/>
        <v>11254.3</v>
      </c>
      <c r="AG30" s="10">
        <f t="shared" si="8"/>
        <v>22357.100000000002</v>
      </c>
      <c r="AH30" s="10">
        <f t="shared" si="8"/>
        <v>24040.799999999999</v>
      </c>
      <c r="AI30" s="26">
        <f>SUM(C30:AH30)</f>
        <v>2697211.8</v>
      </c>
    </row>
    <row r="31" spans="1:37" x14ac:dyDescent="0.25">
      <c r="A31" s="2" t="s">
        <v>46</v>
      </c>
      <c r="B31" s="3" t="s">
        <v>47</v>
      </c>
      <c r="C31" s="10">
        <f>C3+C22-C10-C17-C18-C26</f>
        <v>40105.1</v>
      </c>
      <c r="D31" s="10">
        <f>D3+D22-D10-D17-D18-D26</f>
        <v>-249.3</v>
      </c>
      <c r="E31" s="10">
        <f t="shared" ref="E31:AH31" si="9">E3+E22-E10-E17-E18-E26</f>
        <v>-248.99999999999545</v>
      </c>
      <c r="F31" s="10">
        <f t="shared" si="9"/>
        <v>-10420.599999999991</v>
      </c>
      <c r="G31" s="10">
        <f t="shared" si="9"/>
        <v>-16058.9</v>
      </c>
      <c r="H31" s="10">
        <f t="shared" si="9"/>
        <v>18822.400000000081</v>
      </c>
      <c r="I31" s="10">
        <f t="shared" si="9"/>
        <v>-9327.0999999999949</v>
      </c>
      <c r="J31" s="10">
        <f t="shared" si="9"/>
        <v>22284.900000000005</v>
      </c>
      <c r="K31" s="10">
        <f t="shared" si="9"/>
        <v>4.6000000000001373</v>
      </c>
      <c r="L31" s="10">
        <f t="shared" si="9"/>
        <v>5204.5000000000018</v>
      </c>
      <c r="M31" s="11">
        <f t="shared" si="9"/>
        <v>27209.899999999969</v>
      </c>
      <c r="N31" s="10">
        <f t="shared" si="9"/>
        <v>263.59999999999945</v>
      </c>
      <c r="O31" s="10">
        <f t="shared" si="9"/>
        <v>355.50000000000006</v>
      </c>
      <c r="P31" s="10">
        <f t="shared" si="9"/>
        <v>-22231.300000000007</v>
      </c>
      <c r="Q31" s="10">
        <f t="shared" si="9"/>
        <v>12401.599999999997</v>
      </c>
      <c r="R31" s="10">
        <f t="shared" si="9"/>
        <v>-34897.700000000012</v>
      </c>
      <c r="S31" s="10">
        <f t="shared" si="9"/>
        <v>-5537.1000000000013</v>
      </c>
      <c r="T31" s="10">
        <f t="shared" si="9"/>
        <v>-1761.0999999999992</v>
      </c>
      <c r="U31" s="10">
        <f t="shared" si="9"/>
        <v>410.19999999999982</v>
      </c>
      <c r="V31" s="10">
        <f t="shared" si="9"/>
        <v>-106.39999999999998</v>
      </c>
      <c r="W31" s="10">
        <f t="shared" si="9"/>
        <v>5749.4000000000005</v>
      </c>
      <c r="X31" s="11">
        <f t="shared" si="9"/>
        <v>17234.799999999967</v>
      </c>
      <c r="Y31" s="10">
        <f t="shared" si="9"/>
        <v>545.60000000000014</v>
      </c>
      <c r="Z31" s="10">
        <f t="shared" si="9"/>
        <v>6.5</v>
      </c>
      <c r="AA31" s="10">
        <f t="shared" si="9"/>
        <v>-42.8</v>
      </c>
      <c r="AB31" s="10">
        <f t="shared" si="9"/>
        <v>-254.7</v>
      </c>
      <c r="AC31" s="10">
        <f t="shared" si="9"/>
        <v>-1507.399999999999</v>
      </c>
      <c r="AD31" s="10">
        <f t="shared" si="9"/>
        <v>-44600.499999999978</v>
      </c>
      <c r="AE31" s="10">
        <f t="shared" si="9"/>
        <v>315.29999999999927</v>
      </c>
      <c r="AF31" s="10">
        <f t="shared" si="9"/>
        <v>7648.4999999999991</v>
      </c>
      <c r="AG31" s="10">
        <f t="shared" si="9"/>
        <v>8840.8000000000011</v>
      </c>
      <c r="AH31" s="10">
        <f t="shared" si="9"/>
        <v>-6503.0000000000036</v>
      </c>
      <c r="AI31" s="26">
        <f>SUM(C31:AH31)</f>
        <v>13656.300000000036</v>
      </c>
    </row>
    <row r="32" spans="1:37" x14ac:dyDescent="0.25">
      <c r="A32" s="2" t="s">
        <v>48</v>
      </c>
      <c r="B32" s="3" t="s">
        <v>49</v>
      </c>
      <c r="C32" s="10">
        <f>C9+C26</f>
        <v>84632.1</v>
      </c>
      <c r="D32" s="10">
        <f>D9+D26</f>
        <v>5772.3</v>
      </c>
      <c r="E32" s="10">
        <f t="shared" ref="E32:AH32" si="10">E9+E26</f>
        <v>37071.799999999996</v>
      </c>
      <c r="F32" s="10">
        <f t="shared" si="10"/>
        <v>335629.30000000005</v>
      </c>
      <c r="G32" s="10">
        <f t="shared" si="10"/>
        <v>34916.9</v>
      </c>
      <c r="H32" s="10">
        <f t="shared" si="10"/>
        <v>899481.40000000014</v>
      </c>
      <c r="I32" s="10">
        <f t="shared" si="10"/>
        <v>55335.3</v>
      </c>
      <c r="J32" s="10">
        <f t="shared" si="10"/>
        <v>38021.800000000003</v>
      </c>
      <c r="K32" s="10">
        <f t="shared" si="10"/>
        <v>1029.8</v>
      </c>
      <c r="L32" s="10">
        <f t="shared" si="10"/>
        <v>58429.2</v>
      </c>
      <c r="M32" s="11">
        <f t="shared" si="10"/>
        <v>120792.09999999999</v>
      </c>
      <c r="N32" s="10">
        <f t="shared" si="10"/>
        <v>4134.9000000000005</v>
      </c>
      <c r="O32" s="10">
        <f t="shared" si="10"/>
        <v>341.7</v>
      </c>
      <c r="P32" s="10">
        <f t="shared" si="10"/>
        <v>55413.700000000004</v>
      </c>
      <c r="Q32" s="10">
        <f t="shared" si="10"/>
        <v>43449.4</v>
      </c>
      <c r="R32" s="10">
        <f t="shared" si="10"/>
        <v>322301.5</v>
      </c>
      <c r="S32" s="10">
        <f t="shared" si="10"/>
        <v>22750.7</v>
      </c>
      <c r="T32" s="10">
        <f t="shared" si="10"/>
        <v>11439.099999999999</v>
      </c>
      <c r="U32" s="10">
        <f t="shared" si="10"/>
        <v>6284</v>
      </c>
      <c r="V32" s="10">
        <f t="shared" si="10"/>
        <v>824</v>
      </c>
      <c r="W32" s="10">
        <f t="shared" si="10"/>
        <v>22521.599999999999</v>
      </c>
      <c r="X32" s="11">
        <f t="shared" si="10"/>
        <v>196843.80000000005</v>
      </c>
      <c r="Y32" s="10">
        <f t="shared" si="10"/>
        <v>1062.2</v>
      </c>
      <c r="Z32" s="10">
        <f t="shared" si="10"/>
        <v>20.399999999999999</v>
      </c>
      <c r="AA32" s="10">
        <f t="shared" si="10"/>
        <v>216.39999999999998</v>
      </c>
      <c r="AB32" s="10">
        <f t="shared" si="10"/>
        <v>1245.3</v>
      </c>
      <c r="AC32" s="10">
        <f t="shared" si="10"/>
        <v>16651.100000000002</v>
      </c>
      <c r="AD32" s="10">
        <f t="shared" si="10"/>
        <v>256376.09999999998</v>
      </c>
      <c r="AE32" s="10">
        <f t="shared" si="10"/>
        <v>8723.2000000000007</v>
      </c>
      <c r="AF32" s="10">
        <f t="shared" si="10"/>
        <v>3605.7999999999997</v>
      </c>
      <c r="AG32" s="10">
        <f t="shared" si="10"/>
        <v>14257.400000000001</v>
      </c>
      <c r="AH32" s="10">
        <f t="shared" si="10"/>
        <v>30543.800000000003</v>
      </c>
      <c r="AI32" s="26">
        <f>SUM(C32:AH32)</f>
        <v>2690118.1</v>
      </c>
    </row>
    <row r="33" spans="1:35" x14ac:dyDescent="0.25">
      <c r="A33" s="2" t="s">
        <v>50</v>
      </c>
      <c r="B33" s="3" t="s">
        <v>51</v>
      </c>
      <c r="C33" s="10">
        <f>C20+C22-C26</f>
        <v>40105.1</v>
      </c>
      <c r="D33" s="10">
        <f>D20+D22-D26</f>
        <v>-249.29999999999998</v>
      </c>
      <c r="E33" s="10">
        <f t="shared" ref="E33:AH33" si="11">E20+E22-E26</f>
        <v>-248.99999999999272</v>
      </c>
      <c r="F33" s="10">
        <f t="shared" si="11"/>
        <v>-10420.60000000002</v>
      </c>
      <c r="G33" s="10">
        <f t="shared" si="11"/>
        <v>-16058.899999999998</v>
      </c>
      <c r="H33" s="10">
        <f t="shared" si="11"/>
        <v>13675.599999999977</v>
      </c>
      <c r="I33" s="10">
        <f t="shared" si="11"/>
        <v>-9327.0999999999949</v>
      </c>
      <c r="J33" s="10">
        <f t="shared" si="11"/>
        <v>21892.899999999998</v>
      </c>
      <c r="K33" s="10">
        <f t="shared" si="11"/>
        <v>4.6000000000000911</v>
      </c>
      <c r="L33" s="10">
        <f t="shared" si="11"/>
        <v>5202.3000000000047</v>
      </c>
      <c r="M33" s="11">
        <f t="shared" si="11"/>
        <v>27209.899999999983</v>
      </c>
      <c r="N33" s="10">
        <f t="shared" si="11"/>
        <v>263.59999999999945</v>
      </c>
      <c r="O33" s="10">
        <f t="shared" si="11"/>
        <v>355.50000000000006</v>
      </c>
      <c r="P33" s="10">
        <f t="shared" si="11"/>
        <v>-22231.300000000003</v>
      </c>
      <c r="Q33" s="10">
        <f t="shared" si="11"/>
        <v>12401.599999999997</v>
      </c>
      <c r="R33" s="10">
        <f t="shared" si="11"/>
        <v>-34897.700000000026</v>
      </c>
      <c r="S33" s="10">
        <f t="shared" si="11"/>
        <v>-5537.1000000000013</v>
      </c>
      <c r="T33" s="10">
        <f t="shared" si="11"/>
        <v>-1761.0999999999985</v>
      </c>
      <c r="U33" s="10">
        <f t="shared" si="11"/>
        <v>410.19999999999982</v>
      </c>
      <c r="V33" s="10">
        <f t="shared" si="11"/>
        <v>-106.39999999999998</v>
      </c>
      <c r="W33" s="10">
        <f t="shared" si="11"/>
        <v>5736.5000000000009</v>
      </c>
      <c r="X33" s="11">
        <f t="shared" si="11"/>
        <v>17234.799999999988</v>
      </c>
      <c r="Y33" s="10">
        <f t="shared" si="11"/>
        <v>545.6</v>
      </c>
      <c r="Z33" s="10">
        <f t="shared" si="11"/>
        <v>6.5</v>
      </c>
      <c r="AA33" s="10">
        <f t="shared" si="11"/>
        <v>-42.799999999999976</v>
      </c>
      <c r="AB33" s="10">
        <f t="shared" si="11"/>
        <v>-331.79999999999995</v>
      </c>
      <c r="AC33" s="10">
        <f t="shared" si="11"/>
        <v>-1539.3</v>
      </c>
      <c r="AD33" s="10">
        <f t="shared" si="11"/>
        <v>-44600.499999999978</v>
      </c>
      <c r="AE33" s="10">
        <f t="shared" si="11"/>
        <v>156.69999999999928</v>
      </c>
      <c r="AF33" s="10">
        <f t="shared" si="11"/>
        <v>7648.5</v>
      </c>
      <c r="AG33" s="10">
        <f t="shared" si="11"/>
        <v>8099.7</v>
      </c>
      <c r="AH33" s="10">
        <f t="shared" si="11"/>
        <v>-6503.0000000000036</v>
      </c>
      <c r="AI33" s="26">
        <f>SUM(C33:AH33)</f>
        <v>7093.6999999999243</v>
      </c>
    </row>
    <row r="34" spans="1:35" ht="5.25" customHeight="1" x14ac:dyDescent="0.25">
      <c r="A34" s="20"/>
      <c r="B34" s="19"/>
      <c r="M34" s="19"/>
      <c r="X34" s="19"/>
      <c r="AI34" s="25"/>
    </row>
    <row r="35" spans="1:35" x14ac:dyDescent="0.25">
      <c r="A35" s="2" t="s">
        <v>55</v>
      </c>
      <c r="B35" s="3" t="s">
        <v>56</v>
      </c>
      <c r="C35" s="10">
        <f>+C36+C37+C38</f>
        <v>2165</v>
      </c>
      <c r="D35" s="10">
        <f>+D36+D37+D38</f>
        <v>9798.5999999999985</v>
      </c>
      <c r="E35" s="10">
        <f t="shared" ref="E35:AH35" si="12">+E36+E37+E38</f>
        <v>29799.199999999997</v>
      </c>
      <c r="F35" s="10">
        <f t="shared" si="12"/>
        <v>80374.200000000012</v>
      </c>
      <c r="G35" s="10">
        <f t="shared" si="12"/>
        <v>326712.19999999995</v>
      </c>
      <c r="H35" s="10">
        <f t="shared" si="12"/>
        <v>217375.09999999998</v>
      </c>
      <c r="I35" s="10">
        <f t="shared" si="12"/>
        <v>18254.300000000003</v>
      </c>
      <c r="J35" s="10">
        <f t="shared" si="12"/>
        <v>87922.700000000012</v>
      </c>
      <c r="K35" s="10">
        <f t="shared" si="12"/>
        <v>3275.6000000000004</v>
      </c>
      <c r="L35" s="10">
        <f t="shared" si="12"/>
        <v>10358.1</v>
      </c>
      <c r="M35" s="11">
        <f t="shared" si="12"/>
        <v>24790.699999999997</v>
      </c>
      <c r="N35" s="10">
        <f t="shared" si="12"/>
        <v>7494.4</v>
      </c>
      <c r="O35" s="10">
        <f t="shared" si="12"/>
        <v>186.1</v>
      </c>
      <c r="P35" s="10">
        <f t="shared" si="12"/>
        <v>56497.3</v>
      </c>
      <c r="Q35" s="10">
        <f t="shared" si="12"/>
        <v>15155.699999999999</v>
      </c>
      <c r="R35" s="10">
        <f t="shared" si="12"/>
        <v>164114.6</v>
      </c>
      <c r="S35" s="10">
        <f t="shared" si="12"/>
        <v>10892.3</v>
      </c>
      <c r="T35" s="10">
        <f t="shared" si="12"/>
        <v>17693.899999999998</v>
      </c>
      <c r="U35" s="10">
        <f t="shared" si="12"/>
        <v>2128.1999999999998</v>
      </c>
      <c r="V35" s="10">
        <f t="shared" si="12"/>
        <v>106.4</v>
      </c>
      <c r="W35" s="10">
        <f t="shared" si="12"/>
        <v>5166.1000000000004</v>
      </c>
      <c r="X35" s="11">
        <f t="shared" si="12"/>
        <v>52396.800000000003</v>
      </c>
      <c r="Y35" s="10">
        <f t="shared" si="12"/>
        <v>203.8</v>
      </c>
      <c r="Z35" s="10">
        <f t="shared" si="12"/>
        <v>0</v>
      </c>
      <c r="AA35" s="10">
        <f t="shared" si="12"/>
        <v>166.8</v>
      </c>
      <c r="AB35" s="10">
        <f t="shared" si="12"/>
        <v>331.8</v>
      </c>
      <c r="AC35" s="10">
        <f t="shared" si="12"/>
        <v>2902.4</v>
      </c>
      <c r="AD35" s="10">
        <f t="shared" si="12"/>
        <v>81562</v>
      </c>
      <c r="AE35" s="10">
        <f t="shared" si="12"/>
        <v>4236.7</v>
      </c>
      <c r="AF35" s="10">
        <f t="shared" si="12"/>
        <v>3418</v>
      </c>
      <c r="AG35" s="10">
        <f t="shared" si="12"/>
        <v>187.4</v>
      </c>
      <c r="AH35" s="10">
        <f t="shared" si="12"/>
        <v>8876</v>
      </c>
      <c r="AI35" s="26">
        <f>SUM(C35:AH35)</f>
        <v>1244542.3999999999</v>
      </c>
    </row>
    <row r="36" spans="1:35" x14ac:dyDescent="0.25">
      <c r="A36" s="4"/>
      <c r="B36" s="5" t="s">
        <v>57</v>
      </c>
      <c r="C36" s="9">
        <v>2165</v>
      </c>
      <c r="D36" s="9">
        <v>9177.2999999999993</v>
      </c>
      <c r="E36" s="9">
        <v>9007.1</v>
      </c>
      <c r="F36" s="9">
        <v>16430.900000000001</v>
      </c>
      <c r="G36" s="9">
        <v>173975.8</v>
      </c>
      <c r="H36" s="9">
        <v>22461.399999999998</v>
      </c>
      <c r="I36" s="9">
        <v>8916.2000000000007</v>
      </c>
      <c r="J36" s="9">
        <v>87444.6</v>
      </c>
      <c r="K36" s="9">
        <v>2149.8000000000002</v>
      </c>
      <c r="L36" s="9">
        <v>5428</v>
      </c>
      <c r="M36" s="12">
        <v>19924.3</v>
      </c>
      <c r="N36" s="9">
        <v>6467.4</v>
      </c>
      <c r="O36" s="9">
        <v>75.5</v>
      </c>
      <c r="P36" s="9">
        <v>4639.8999999999996</v>
      </c>
      <c r="Q36" s="9">
        <v>4924.3999999999996</v>
      </c>
      <c r="R36" s="9">
        <v>93600.400000000009</v>
      </c>
      <c r="S36" s="9">
        <v>6538.9000000000005</v>
      </c>
      <c r="T36" s="9">
        <v>17040.599999999999</v>
      </c>
      <c r="U36" s="9">
        <v>0</v>
      </c>
      <c r="V36" s="9">
        <v>106.4</v>
      </c>
      <c r="W36" s="9">
        <v>1209.9000000000001</v>
      </c>
      <c r="X36" s="12">
        <v>52396.800000000003</v>
      </c>
      <c r="Y36" s="9">
        <v>166.8</v>
      </c>
      <c r="Z36" s="9">
        <v>0</v>
      </c>
      <c r="AA36" s="9">
        <v>69</v>
      </c>
      <c r="AB36" s="9">
        <v>331.8</v>
      </c>
      <c r="AC36" s="9">
        <v>771.4</v>
      </c>
      <c r="AD36" s="9">
        <v>59595.6</v>
      </c>
      <c r="AE36" s="9">
        <v>1334.1</v>
      </c>
      <c r="AF36" s="9">
        <v>4146</v>
      </c>
      <c r="AG36" s="9">
        <v>187.4</v>
      </c>
      <c r="AH36" s="9">
        <v>2869.1</v>
      </c>
      <c r="AI36" s="27">
        <f>SUM(C36:AH36)</f>
        <v>613551.80000000016</v>
      </c>
    </row>
    <row r="37" spans="1:35" x14ac:dyDescent="0.25">
      <c r="A37" s="4"/>
      <c r="B37" s="5" t="s">
        <v>58</v>
      </c>
      <c r="C37" s="9">
        <v>0</v>
      </c>
      <c r="D37" s="9">
        <v>621.29999999999995</v>
      </c>
      <c r="E37" s="9">
        <v>20792.099999999999</v>
      </c>
      <c r="F37" s="9">
        <v>63943.3</v>
      </c>
      <c r="G37" s="9">
        <v>152736.4</v>
      </c>
      <c r="H37" s="9">
        <v>106773.4</v>
      </c>
      <c r="I37" s="9">
        <v>9338.1</v>
      </c>
      <c r="J37" s="9">
        <v>478.1</v>
      </c>
      <c r="K37" s="9">
        <v>1125.8</v>
      </c>
      <c r="L37" s="9">
        <v>4930.1000000000004</v>
      </c>
      <c r="M37" s="12">
        <v>4866.3999999999996</v>
      </c>
      <c r="N37" s="9">
        <v>1027</v>
      </c>
      <c r="O37" s="9">
        <v>0</v>
      </c>
      <c r="P37" s="9">
        <v>51857.4</v>
      </c>
      <c r="Q37" s="9">
        <v>10231.299999999999</v>
      </c>
      <c r="R37" s="9">
        <v>70514.2</v>
      </c>
      <c r="S37" s="9">
        <v>4353.3999999999996</v>
      </c>
      <c r="T37" s="9">
        <v>653.29999999999995</v>
      </c>
      <c r="U37" s="9">
        <v>1885.8</v>
      </c>
      <c r="V37" s="9">
        <v>0</v>
      </c>
      <c r="W37" s="9">
        <v>3956.2</v>
      </c>
      <c r="X37" s="12">
        <v>0</v>
      </c>
      <c r="Y37" s="9">
        <v>37</v>
      </c>
      <c r="Z37" s="9">
        <v>0</v>
      </c>
      <c r="AA37" s="9">
        <v>97.8</v>
      </c>
      <c r="AB37" s="9">
        <v>0</v>
      </c>
      <c r="AC37" s="9">
        <v>2131</v>
      </c>
      <c r="AD37" s="9">
        <v>21966.400000000001</v>
      </c>
      <c r="AE37" s="9">
        <v>2533.1999999999998</v>
      </c>
      <c r="AF37" s="9">
        <v>-728</v>
      </c>
      <c r="AG37" s="9">
        <v>0</v>
      </c>
      <c r="AH37" s="9">
        <v>6006.9</v>
      </c>
      <c r="AI37" s="27">
        <f>SUM(C37:AH37)</f>
        <v>542127.89999999991</v>
      </c>
    </row>
    <row r="38" spans="1:35" x14ac:dyDescent="0.25">
      <c r="A38" s="4"/>
      <c r="B38" s="5" t="s">
        <v>59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88140.3</v>
      </c>
      <c r="I38" s="9">
        <v>0</v>
      </c>
      <c r="J38" s="9">
        <v>0</v>
      </c>
      <c r="K38" s="9">
        <v>0</v>
      </c>
      <c r="L38" s="9">
        <v>0</v>
      </c>
      <c r="M38" s="12">
        <v>0</v>
      </c>
      <c r="N38" s="9">
        <v>0</v>
      </c>
      <c r="O38" s="9">
        <v>110.6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242.4</v>
      </c>
      <c r="V38" s="9">
        <v>0</v>
      </c>
      <c r="W38" s="9">
        <v>0</v>
      </c>
      <c r="X38" s="12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369.4</v>
      </c>
      <c r="AF38" s="9">
        <v>0</v>
      </c>
      <c r="AG38" s="9">
        <v>0</v>
      </c>
      <c r="AH38" s="9">
        <v>0</v>
      </c>
      <c r="AI38" s="27">
        <f>SUM(C38:AH38)</f>
        <v>88862.7</v>
      </c>
    </row>
    <row r="39" spans="1:35" ht="6.75" customHeight="1" x14ac:dyDescent="0.25">
      <c r="A39" s="15"/>
      <c r="B39" s="16"/>
      <c r="M39" s="19"/>
      <c r="X39" s="19"/>
      <c r="AI39" s="25"/>
    </row>
    <row r="40" spans="1:35" x14ac:dyDescent="0.25">
      <c r="A40" s="2" t="s">
        <v>60</v>
      </c>
      <c r="B40" s="3" t="s">
        <v>61</v>
      </c>
      <c r="C40" s="10">
        <f>+C41+C42+C43</f>
        <v>42270.1</v>
      </c>
      <c r="D40" s="10">
        <f>+D41+D42+D43</f>
        <v>9549.2999999999993</v>
      </c>
      <c r="E40" s="10">
        <f t="shared" ref="E40:AH40" si="13">+E41+E42+E43</f>
        <v>29550.2</v>
      </c>
      <c r="F40" s="10">
        <f t="shared" si="13"/>
        <v>69953.600000000006</v>
      </c>
      <c r="G40" s="10">
        <f t="shared" si="13"/>
        <v>310653.3</v>
      </c>
      <c r="H40" s="10">
        <f t="shared" si="13"/>
        <v>231050.7</v>
      </c>
      <c r="I40" s="10">
        <f t="shared" si="13"/>
        <v>8927.2000000000007</v>
      </c>
      <c r="J40" s="10">
        <f t="shared" si="13"/>
        <v>109815.6</v>
      </c>
      <c r="K40" s="10">
        <f t="shared" si="13"/>
        <v>3280.2</v>
      </c>
      <c r="L40" s="10">
        <f t="shared" si="13"/>
        <v>15560.4</v>
      </c>
      <c r="M40" s="11">
        <f t="shared" si="13"/>
        <v>52000.600000000006</v>
      </c>
      <c r="N40" s="10">
        <f t="shared" si="13"/>
        <v>7758</v>
      </c>
      <c r="O40" s="10">
        <f t="shared" si="13"/>
        <v>541.6</v>
      </c>
      <c r="P40" s="10">
        <f t="shared" si="13"/>
        <v>34266</v>
      </c>
      <c r="Q40" s="10">
        <f t="shared" si="13"/>
        <v>27557.300000000003</v>
      </c>
      <c r="R40" s="10">
        <f t="shared" si="13"/>
        <v>129216.9</v>
      </c>
      <c r="S40" s="10">
        <f t="shared" si="13"/>
        <v>5355.2</v>
      </c>
      <c r="T40" s="10">
        <f t="shared" si="13"/>
        <v>15932.8</v>
      </c>
      <c r="U40" s="10">
        <f t="shared" si="13"/>
        <v>2538.4</v>
      </c>
      <c r="V40" s="10">
        <f t="shared" si="13"/>
        <v>0</v>
      </c>
      <c r="W40" s="10">
        <f t="shared" si="13"/>
        <v>10902.6</v>
      </c>
      <c r="X40" s="11">
        <f t="shared" si="13"/>
        <v>69631.600000000006</v>
      </c>
      <c r="Y40" s="10">
        <f t="shared" si="13"/>
        <v>749.4</v>
      </c>
      <c r="Z40" s="10">
        <f t="shared" si="13"/>
        <v>6.5</v>
      </c>
      <c r="AA40" s="10">
        <f t="shared" si="13"/>
        <v>124</v>
      </c>
      <c r="AB40" s="10">
        <f t="shared" si="13"/>
        <v>0</v>
      </c>
      <c r="AC40" s="10">
        <f t="shared" si="13"/>
        <v>1363.1</v>
      </c>
      <c r="AD40" s="10">
        <f t="shared" si="13"/>
        <v>36961.5</v>
      </c>
      <c r="AE40" s="10">
        <f t="shared" si="13"/>
        <v>4393.3999999999996</v>
      </c>
      <c r="AF40" s="10">
        <f t="shared" si="13"/>
        <v>11066.5</v>
      </c>
      <c r="AG40" s="10">
        <f t="shared" si="13"/>
        <v>8287.1</v>
      </c>
      <c r="AH40" s="10">
        <f t="shared" si="13"/>
        <v>2373</v>
      </c>
      <c r="AI40" s="26">
        <f>SUM(C40:AH40)</f>
        <v>1251636.0999999999</v>
      </c>
    </row>
    <row r="41" spans="1:35" x14ac:dyDescent="0.25">
      <c r="A41" s="4"/>
      <c r="B41" s="5" t="s">
        <v>62</v>
      </c>
      <c r="C41" s="9">
        <v>22059.599999999999</v>
      </c>
      <c r="D41" s="9">
        <v>3538.3</v>
      </c>
      <c r="E41" s="9">
        <v>29550.2</v>
      </c>
      <c r="F41" s="9">
        <v>67183.5</v>
      </c>
      <c r="G41" s="9">
        <v>163911.5</v>
      </c>
      <c r="H41" s="9">
        <v>138950</v>
      </c>
      <c r="I41" s="9">
        <v>2370.6</v>
      </c>
      <c r="J41" s="9">
        <v>42060.5</v>
      </c>
      <c r="K41" s="9">
        <v>2264.4</v>
      </c>
      <c r="L41" s="9">
        <v>10258.5</v>
      </c>
      <c r="M41" s="12">
        <v>41070.300000000003</v>
      </c>
      <c r="N41" s="9">
        <v>5554.1</v>
      </c>
      <c r="O41" s="9">
        <v>147.30000000000001</v>
      </c>
      <c r="P41" s="9">
        <v>34046.699999999997</v>
      </c>
      <c r="Q41" s="9">
        <v>27146.400000000001</v>
      </c>
      <c r="R41" s="9">
        <v>84921.3</v>
      </c>
      <c r="S41" s="9">
        <v>4485.7</v>
      </c>
      <c r="T41" s="9">
        <v>13716.6</v>
      </c>
      <c r="U41" s="9">
        <v>2538.4</v>
      </c>
      <c r="V41" s="9">
        <v>0</v>
      </c>
      <c r="W41" s="9">
        <v>9022.7000000000007</v>
      </c>
      <c r="X41" s="12">
        <v>35788.1</v>
      </c>
      <c r="Y41" s="9">
        <v>641.9</v>
      </c>
      <c r="Z41" s="9">
        <v>6.5</v>
      </c>
      <c r="AA41" s="9">
        <v>120.7</v>
      </c>
      <c r="AB41" s="9">
        <v>0</v>
      </c>
      <c r="AC41" s="9">
        <v>0</v>
      </c>
      <c r="AD41" s="9">
        <v>17074.3</v>
      </c>
      <c r="AE41" s="9">
        <v>3574.9</v>
      </c>
      <c r="AF41" s="9">
        <v>10021.200000000001</v>
      </c>
      <c r="AG41" s="9">
        <v>7827.1</v>
      </c>
      <c r="AH41" s="9">
        <v>2373</v>
      </c>
      <c r="AI41" s="27">
        <f>SUM(C41:AH41)</f>
        <v>782224.29999999993</v>
      </c>
    </row>
    <row r="42" spans="1:35" x14ac:dyDescent="0.25">
      <c r="A42" s="4"/>
      <c r="B42" s="5" t="s">
        <v>63</v>
      </c>
      <c r="C42" s="9">
        <v>20210.5</v>
      </c>
      <c r="D42" s="9">
        <v>6011</v>
      </c>
      <c r="E42" s="9">
        <v>0</v>
      </c>
      <c r="F42" s="9">
        <v>2770.1</v>
      </c>
      <c r="G42" s="9">
        <v>146741.79999999999</v>
      </c>
      <c r="H42" s="9">
        <v>92100.7</v>
      </c>
      <c r="I42" s="9">
        <v>6556.6</v>
      </c>
      <c r="J42" s="9">
        <v>67755.100000000006</v>
      </c>
      <c r="K42" s="9">
        <v>1015.8</v>
      </c>
      <c r="L42" s="9">
        <v>5301.9</v>
      </c>
      <c r="M42" s="12">
        <v>10270.299999999999</v>
      </c>
      <c r="N42" s="9">
        <v>2203.9</v>
      </c>
      <c r="O42" s="9">
        <v>394.3</v>
      </c>
      <c r="P42" s="9">
        <v>219.3</v>
      </c>
      <c r="Q42" s="9">
        <v>410.9</v>
      </c>
      <c r="R42" s="9">
        <v>44295.6</v>
      </c>
      <c r="S42" s="9">
        <v>869.5</v>
      </c>
      <c r="T42" s="9">
        <v>2216.1999999999998</v>
      </c>
      <c r="U42" s="9">
        <v>0</v>
      </c>
      <c r="V42" s="9">
        <v>0</v>
      </c>
      <c r="W42" s="9">
        <v>1879.9</v>
      </c>
      <c r="X42" s="12">
        <v>33843.5</v>
      </c>
      <c r="Y42" s="9">
        <v>107.5</v>
      </c>
      <c r="Z42" s="9">
        <v>0</v>
      </c>
      <c r="AA42" s="9">
        <v>3.3</v>
      </c>
      <c r="AB42" s="9">
        <v>0</v>
      </c>
      <c r="AC42" s="9">
        <v>1363.1</v>
      </c>
      <c r="AD42" s="9">
        <v>19887.2</v>
      </c>
      <c r="AE42" s="9">
        <v>818.5</v>
      </c>
      <c r="AF42" s="9">
        <v>1045.3</v>
      </c>
      <c r="AG42" s="9">
        <v>460</v>
      </c>
      <c r="AH42" s="9">
        <v>0</v>
      </c>
      <c r="AI42" s="27">
        <f>SUM(C42:AH42)</f>
        <v>468751.79999999993</v>
      </c>
    </row>
    <row r="43" spans="1:35" ht="15.75" thickBot="1" x14ac:dyDescent="0.3">
      <c r="A43" s="17"/>
      <c r="B43" s="18" t="s">
        <v>64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2">
        <v>660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2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8">
        <f>SUM(C43:AH43)</f>
        <v>660</v>
      </c>
    </row>
    <row r="44" spans="1:35" x14ac:dyDescent="0.25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5" x14ac:dyDescent="0.25"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30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</row>
    <row r="46" spans="1:35" x14ac:dyDescent="0.25">
      <c r="H46" s="30"/>
      <c r="X46" s="30"/>
      <c r="AI46" s="31"/>
    </row>
  </sheetData>
  <mergeCells count="1">
    <mergeCell ref="A1:B1"/>
  </mergeCells>
  <printOptions horizontalCentered="1" verticalCentered="1"/>
  <pageMargins left="0.39370078740157483" right="0.39370078740157483" top="0.78740157480314965" bottom="0.78740157480314965" header="0.19685039370078741" footer="0.39370078740157483"/>
  <pageSetup paperSize="9" scale="82" orientation="landscape" horizontalDpi="4294967294" verticalDpi="4294967294" r:id="rId1"/>
  <headerFooter>
    <oddHeader>&amp;CEjecución Presupuestaria de Empresas Públicas No Financieras
(En millones de pesos. Base Devengado)
Acumulado al 31-03-25</oddHeader>
    <oddFooter xml:space="preserve">&amp;L      Nota: datos provisorios suministrados por las empresas públicas. Fecha de corte de la información: 19/06/25. 
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 TRIMESTRE 2025</vt:lpstr>
      <vt:lpstr>'I TRIMESTRE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Fiamma Coronel</cp:lastModifiedBy>
  <cp:lastPrinted>2025-06-24T15:17:52Z</cp:lastPrinted>
  <dcterms:created xsi:type="dcterms:W3CDTF">2020-07-08T18:07:03Z</dcterms:created>
  <dcterms:modified xsi:type="dcterms:W3CDTF">2025-06-25T16:10:35Z</dcterms:modified>
</cp:coreProperties>
</file>